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170" windowHeight="4710"/>
  </bookViews>
  <sheets>
    <sheet name="2022" sheetId="2" r:id="rId1"/>
    <sheet name="2023" sheetId="3" r:id="rId2"/>
    <sheet name="2024" sheetId="5" r:id="rId3"/>
    <sheet name="Inseribilità" sheetId="7" r:id="rId4"/>
  </sheets>
  <calcPr calcId="145621"/>
</workbook>
</file>

<file path=xl/calcChain.xml><?xml version="1.0" encoding="utf-8"?>
<calcChain xmlns="http://schemas.openxmlformats.org/spreadsheetml/2006/main">
  <c r="Q34" i="2" l="1"/>
  <c r="B33" i="2"/>
  <c r="C33" i="2"/>
  <c r="G33" i="2"/>
  <c r="F33" i="2"/>
  <c r="E33" i="2"/>
  <c r="P33" i="2"/>
  <c r="O33" i="2"/>
  <c r="O37" i="2" s="1"/>
  <c r="M33" i="2"/>
  <c r="I33" i="2"/>
  <c r="J33" i="2"/>
  <c r="J35" i="2" s="1"/>
  <c r="K33" i="2"/>
  <c r="N33" i="2"/>
  <c r="Q3" i="2"/>
  <c r="Q36" i="2"/>
  <c r="H33" i="2"/>
  <c r="H37" i="2" s="1"/>
  <c r="D4" i="2" l="1"/>
  <c r="D5" i="2"/>
  <c r="D6" i="2"/>
  <c r="D7" i="2"/>
  <c r="D8" i="2"/>
  <c r="D9" i="2"/>
  <c r="D10" i="2"/>
  <c r="D11" i="2"/>
  <c r="D12" i="2"/>
  <c r="D13" i="2"/>
  <c r="D32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" i="2"/>
  <c r="D34" i="2" l="1"/>
  <c r="K37" i="2"/>
  <c r="Q31" i="2" l="1"/>
  <c r="R31" i="2" s="1"/>
  <c r="J37" i="2"/>
  <c r="Q30" i="2"/>
  <c r="R30" i="2" s="1"/>
  <c r="K43" i="2" l="1"/>
  <c r="M41" i="2"/>
  <c r="M42" i="2"/>
  <c r="Q29" i="2"/>
  <c r="R29" i="2" s="1"/>
  <c r="Q24" i="2"/>
  <c r="Q28" i="2" l="1"/>
  <c r="R28" i="2" s="1"/>
  <c r="F41" i="2"/>
  <c r="Q27" i="2" l="1"/>
  <c r="R27" i="2" s="1"/>
  <c r="G37" i="2" l="1"/>
  <c r="Q26" i="2"/>
  <c r="R26" i="2" s="1"/>
  <c r="Q25" i="2"/>
  <c r="R25" i="2" s="1"/>
  <c r="L40" i="2" l="1"/>
  <c r="M40" i="2" l="1"/>
  <c r="M43" i="2" s="1"/>
  <c r="L43" i="2"/>
  <c r="Q23" i="2"/>
  <c r="R23" i="2" s="1"/>
  <c r="Q19" i="3" l="1"/>
  <c r="Q20" i="3"/>
  <c r="B19" i="3"/>
  <c r="C19" i="3"/>
  <c r="Q18" i="3"/>
  <c r="R18" i="3" s="1"/>
  <c r="Q21" i="2"/>
  <c r="R21" i="2" s="1"/>
  <c r="E37" i="2"/>
  <c r="F37" i="2"/>
  <c r="I37" i="2"/>
  <c r="L33" i="2"/>
  <c r="L37" i="2" s="1"/>
  <c r="M37" i="2"/>
  <c r="N37" i="2"/>
  <c r="P37" i="2"/>
  <c r="F13" i="7" l="1"/>
  <c r="N20" i="5" l="1"/>
  <c r="J20" i="5"/>
  <c r="F20" i="5"/>
  <c r="Q19" i="5"/>
  <c r="P18" i="5"/>
  <c r="P20" i="5" s="1"/>
  <c r="O18" i="5"/>
  <c r="O20" i="5" s="1"/>
  <c r="N18" i="5"/>
  <c r="M18" i="5"/>
  <c r="M20" i="5" s="1"/>
  <c r="L18" i="5"/>
  <c r="L20" i="5" s="1"/>
  <c r="K18" i="5"/>
  <c r="K20" i="5" s="1"/>
  <c r="J18" i="5"/>
  <c r="I18" i="5"/>
  <c r="I20" i="5" s="1"/>
  <c r="H18" i="5"/>
  <c r="H20" i="5" s="1"/>
  <c r="G18" i="5"/>
  <c r="G20" i="5" s="1"/>
  <c r="F18" i="5"/>
  <c r="E18" i="5"/>
  <c r="E20" i="5" s="1"/>
  <c r="D18" i="5"/>
  <c r="D20" i="5" s="1"/>
  <c r="C18" i="5"/>
  <c r="C20" i="5" s="1"/>
  <c r="B18" i="5"/>
  <c r="Q17" i="5"/>
  <c r="R17" i="5" s="1"/>
  <c r="R16" i="5"/>
  <c r="Q16" i="5"/>
  <c r="Q15" i="5"/>
  <c r="R15" i="5" s="1"/>
  <c r="R14" i="5"/>
  <c r="Q14" i="5"/>
  <c r="Q13" i="5"/>
  <c r="R13" i="5" s="1"/>
  <c r="R12" i="5"/>
  <c r="Q12" i="5"/>
  <c r="Q11" i="5"/>
  <c r="R11" i="5" s="1"/>
  <c r="Q10" i="5"/>
  <c r="Q9" i="5"/>
  <c r="R9" i="5" s="1"/>
  <c r="Q8" i="5"/>
  <c r="R8" i="5" s="1"/>
  <c r="Q7" i="5"/>
  <c r="R7" i="5" s="1"/>
  <c r="Q6" i="5"/>
  <c r="R6" i="5" s="1"/>
  <c r="Q5" i="5"/>
  <c r="R5" i="5" s="1"/>
  <c r="Q4" i="5"/>
  <c r="R4" i="5" s="1"/>
  <c r="Q3" i="5"/>
  <c r="R3" i="5" s="1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7" i="3"/>
  <c r="R17" i="3" s="1"/>
  <c r="Q16" i="3"/>
  <c r="R16" i="3" s="1"/>
  <c r="Q18" i="5" l="1"/>
  <c r="Q20" i="5" s="1"/>
  <c r="Q17" i="2"/>
  <c r="R17" i="2" s="1"/>
  <c r="M35" i="2"/>
  <c r="R18" i="5" l="1"/>
  <c r="Q19" i="2"/>
  <c r="R19" i="2" s="1"/>
  <c r="Q20" i="2"/>
  <c r="R20" i="2" s="1"/>
  <c r="Q18" i="2"/>
  <c r="R18" i="2" s="1"/>
  <c r="I35" i="2" l="1"/>
  <c r="H35" i="2"/>
  <c r="Q32" i="2"/>
  <c r="F35" i="2"/>
  <c r="G35" i="2"/>
  <c r="K35" i="2"/>
  <c r="L35" i="2"/>
  <c r="N35" i="2"/>
  <c r="O35" i="2"/>
  <c r="P35" i="2"/>
  <c r="R32" i="2" l="1"/>
  <c r="Q13" i="2"/>
  <c r="R13" i="2" s="1"/>
  <c r="P21" i="3" l="1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Q15" i="3"/>
  <c r="R15" i="3" s="1"/>
  <c r="Q14" i="3"/>
  <c r="R14" i="3" s="1"/>
  <c r="Q13" i="3"/>
  <c r="R13" i="3" s="1"/>
  <c r="Q12" i="3"/>
  <c r="R12" i="3" s="1"/>
  <c r="Q11" i="3"/>
  <c r="R11" i="3" s="1"/>
  <c r="Q10" i="3"/>
  <c r="Q9" i="3"/>
  <c r="R9" i="3" s="1"/>
  <c r="Q8" i="3"/>
  <c r="Q7" i="3"/>
  <c r="R7" i="3" s="1"/>
  <c r="Q6" i="3"/>
  <c r="R6" i="3" s="1"/>
  <c r="Q5" i="3"/>
  <c r="R5" i="3" s="1"/>
  <c r="Q4" i="3"/>
  <c r="R4" i="3" s="1"/>
  <c r="Q3" i="3"/>
  <c r="E35" i="2"/>
  <c r="Q16" i="2"/>
  <c r="R16" i="2" s="1"/>
  <c r="Q15" i="2"/>
  <c r="Q12" i="2"/>
  <c r="R12" i="2" s="1"/>
  <c r="Q14" i="2"/>
  <c r="R14" i="2" s="1"/>
  <c r="Q11" i="2"/>
  <c r="R11" i="2" s="1"/>
  <c r="Q10" i="2"/>
  <c r="R10" i="2" s="1"/>
  <c r="Q9" i="2"/>
  <c r="Q8" i="2"/>
  <c r="Q7" i="2"/>
  <c r="Q6" i="2"/>
  <c r="R6" i="2" s="1"/>
  <c r="Q5" i="2"/>
  <c r="R5" i="2" s="1"/>
  <c r="Q4" i="2"/>
  <c r="R7" i="2" l="1"/>
  <c r="R15" i="2"/>
  <c r="R9" i="2"/>
  <c r="R8" i="3"/>
  <c r="R8" i="2"/>
  <c r="R4" i="2"/>
  <c r="R19" i="3"/>
  <c r="R3" i="3"/>
  <c r="R3" i="2"/>
  <c r="Q21" i="3" l="1"/>
  <c r="Q22" i="2"/>
  <c r="Q33" i="2" s="1"/>
  <c r="R22" i="2" l="1"/>
  <c r="D33" i="2" l="1"/>
  <c r="Q37" i="2"/>
  <c r="R33" i="2"/>
  <c r="Q35" i="2"/>
</calcChain>
</file>

<file path=xl/sharedStrings.xml><?xml version="1.0" encoding="utf-8"?>
<sst xmlns="http://schemas.openxmlformats.org/spreadsheetml/2006/main" count="236" uniqueCount="98">
  <si>
    <t>Attrezzature informatiche - 3022</t>
  </si>
  <si>
    <t>Importo di spesa</t>
  </si>
  <si>
    <t>TOTALE</t>
  </si>
  <si>
    <t>Canone aggiuntivo Bim cap. 1112</t>
  </si>
  <si>
    <t>Oneri di concessione cap. 1135</t>
  </si>
  <si>
    <t>Acquisto e permuta terreni - 3700</t>
  </si>
  <si>
    <t xml:space="preserve">Avanzo </t>
  </si>
  <si>
    <t>Spesa per incarichi progetti opere pubbliche 3018</t>
  </si>
  <si>
    <t>Manutenzione centrale idroellettrica - 3727</t>
  </si>
  <si>
    <t>Asfaltature e ripristini stradali abbellimento arredo urbano - 3731</t>
  </si>
  <si>
    <t>Iva split payment cap. 1129 e recupero iva dall'erario</t>
  </si>
  <si>
    <t>Incarichi iniziative socio culturali - 3040</t>
  </si>
  <si>
    <t>Iniziative culturali di parte straordinaria - 3043</t>
  </si>
  <si>
    <t>Manutenzione patrimonio comunale - 3017</t>
  </si>
  <si>
    <t>Itc gestione associata - 3024</t>
  </si>
  <si>
    <t xml:space="preserve"> </t>
  </si>
  <si>
    <t>Conferimento capitale sociale Panarotta S.p.A. - 3728</t>
  </si>
  <si>
    <t>DISPONIBILITA'</t>
  </si>
  <si>
    <t>DISP. RESIDUA</t>
  </si>
  <si>
    <t xml:space="preserve">Vendita immobili cap. 1102 </t>
  </si>
  <si>
    <t>GAL Progetto Leader - cap. 1104</t>
  </si>
  <si>
    <t>OPERE PUBBLICHE 2022</t>
  </si>
  <si>
    <t>Contributo piano arredo urbano Bim cap. 1180</t>
  </si>
  <si>
    <t>Rimborso assicuraz. Cap. 1134</t>
  </si>
  <si>
    <t>Budget 2020 cap. 1139</t>
  </si>
  <si>
    <t>Acquisto manutenzione attrezzature cantiere - 3025</t>
  </si>
  <si>
    <t>Trasferimenti parte capitale scuola primaria - cap. 3056</t>
  </si>
  <si>
    <t>Budget 2022</t>
  </si>
  <si>
    <t>OPERE PUBBLICHE 2023</t>
  </si>
  <si>
    <t>Efficientamento energetico - 3725</t>
  </si>
  <si>
    <t>Fondo investimenti cap. 1126</t>
  </si>
  <si>
    <t>OPERE PUBBLICHE 2024</t>
  </si>
  <si>
    <t>Gestione associata custodi forestali - 1484</t>
  </si>
  <si>
    <t>Contributo Regione cap. 1164 -1165</t>
  </si>
  <si>
    <t>Ex fim 60% cap. 1126</t>
  </si>
  <si>
    <t xml:space="preserve">Contributo PAT </t>
  </si>
  <si>
    <t xml:space="preserve">Contributo Regione </t>
  </si>
  <si>
    <t xml:space="preserve">Fondo strat. comunità </t>
  </si>
  <si>
    <t xml:space="preserve">GAL Progetto Leader </t>
  </si>
  <si>
    <t>Spesa investimento G.A. polizia locale - 2281</t>
  </si>
  <si>
    <t>Trasferimenti parte capitale scuola second. - cap. 3054</t>
  </si>
  <si>
    <t>PROGRAMMA TRIENNALE DELLE OPERE PUBBLICHE 2022-2024 - PRIMA PARTE OPERE CON FINANZIAMENTO</t>
  </si>
  <si>
    <t>PROGRAMMA TRIENNALE DELLE OPERE PUBBLICHE 2022-2024 - PRIMA SECONDA OPERE SENZA FINANZIAMENTO</t>
  </si>
  <si>
    <t>Categoria-Missione (1-17)</t>
  </si>
  <si>
    <t>Elenco descrittivo dei lavori</t>
  </si>
  <si>
    <t>Conformità urbanistica, paesistica, ambientale (altre autorizzazione obbligatorie)</t>
  </si>
  <si>
    <t>Arco temporale di validità del programma</t>
  </si>
  <si>
    <t>Spesa totale</t>
  </si>
  <si>
    <t>Inseribilità</t>
  </si>
  <si>
    <t>Asfaltature – messa in sicurezza viabilità comunale</t>
  </si>
  <si>
    <t>Sistemazione cimitero</t>
  </si>
  <si>
    <t>Parcheggio Loc. Tassaineri</t>
  </si>
  <si>
    <t>Collegamento strada Laner Stocker</t>
  </si>
  <si>
    <t>Sentiero tematico sull'attività mineraria</t>
  </si>
  <si>
    <t>Sì</t>
  </si>
  <si>
    <t>Strada agricola Tural e Vokntol</t>
  </si>
  <si>
    <t>Priorità per intervento</t>
  </si>
  <si>
    <t>Anno previsto per l'ultimazione dei lavori</t>
  </si>
  <si>
    <t>Budget anni pregressi</t>
  </si>
  <si>
    <t>Budget 2021 - cap. 1140</t>
  </si>
  <si>
    <t>Messa in sicurezza ponte sul Rio Lenzi</t>
  </si>
  <si>
    <t>Messa in sicurezza viabilità comunale</t>
  </si>
  <si>
    <t xml:space="preserve">Sì </t>
  </si>
  <si>
    <t>Gestione associata custodi forestali - cap. 1484</t>
  </si>
  <si>
    <t>Libro miniera - cap. 3743</t>
  </si>
  <si>
    <t>Libro chiesa Palù - cap. 3742</t>
  </si>
  <si>
    <t>Manutenzione straordinaria strade comunali cap. 3744</t>
  </si>
  <si>
    <t>Messa in sicurezza strade - cap. 3745</t>
  </si>
  <si>
    <t>Commissario ad acta prg - cap. 3070</t>
  </si>
  <si>
    <t>Budget - Fondo investimenti ex art 11 LP 36/93 e s.m. 2021-2025 Provvedimento 357 del 05.03.2021 e 2031 del 26.11.2021</t>
  </si>
  <si>
    <t xml:space="preserve">Usati  </t>
  </si>
  <si>
    <t>Rimangono</t>
  </si>
  <si>
    <t xml:space="preserve">Concesso </t>
  </si>
  <si>
    <t>(€ 24.737,34 - € 17.316,14)</t>
  </si>
  <si>
    <t>Colonnine ricarica bici elettriche - cap. 3746</t>
  </si>
  <si>
    <t>Manutenzione straordinaria casa anziani - cap. 3747</t>
  </si>
  <si>
    <t>Fondo strat. comunità cap. 1119</t>
  </si>
  <si>
    <t>Manutenzine straordinaria museo - cap. 3748</t>
  </si>
  <si>
    <t>Posa cavidotti fibra ottica - cap. 3064</t>
  </si>
  <si>
    <t xml:space="preserve">BIM SOVA </t>
  </si>
  <si>
    <t>PIANO VALLATA BIM ADIGE</t>
  </si>
  <si>
    <t>Deliberan. 40 del 24.05.2022</t>
  </si>
  <si>
    <t>TOTALE A DISPOSIZIONE PER VARIAZIONI DI BILANCIO</t>
  </si>
  <si>
    <t>Richiesta pec senza documentazione spesa sostentua rendicontazione indicare parte corrente o capitale e liquidano</t>
  </si>
  <si>
    <t>Studi di compatibilità prg - cap. 3750</t>
  </si>
  <si>
    <t xml:space="preserve">Canone aggiuntivo Bim cap. 1112 </t>
  </si>
  <si>
    <t>Valutazioni economiche az. Elettrica comunale cap. 3751</t>
  </si>
  <si>
    <t>(€ 93.214,00 del. G.P. 1649 del 16,09,2022)</t>
  </si>
  <si>
    <t>Contributo straordinario vigili del fuoco volontari cap. 3230</t>
  </si>
  <si>
    <t>Banchettone Battisti cap. 3733</t>
  </si>
  <si>
    <t>Spesa</t>
  </si>
  <si>
    <t>Economia</t>
  </si>
  <si>
    <t>ACCERTATI</t>
  </si>
  <si>
    <t>DIFFERENZA</t>
  </si>
  <si>
    <t>SPOSTATA ESIGIBILITA'</t>
  </si>
  <si>
    <t>Lavori di ampliamento della Minera Erdemolo - 3016 FPV</t>
  </si>
  <si>
    <r>
      <t xml:space="preserve">Contributo PAT </t>
    </r>
    <r>
      <rPr>
        <b/>
        <sz val="7"/>
        <rFont val="Arial"/>
        <family val="2"/>
      </rPr>
      <t>cap. 1106 - 1193 - 1194</t>
    </r>
  </si>
  <si>
    <t>Contributo Bim cap. 1195 - 1186 - 1180 -1188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</si>
</sst>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-;\-* #,##0_-;_-* &quot;-&quot;_-;_-@_-"/>
    <numFmt numFmtId="165" formatCode="_-* #,##0.00_-;\-* #,##0.00_-;_-* &quot;-&quot;??_-;_-@_-"/>
    <numFmt numFmtId="166" formatCode="_-&quot;L.&quot;\ * #,##0.00_-;\-&quot;L.&quot;\ * #,##0.00_-;_-&quot;L.&quot;\ * &quot;-&quot;??_-;_-@_-"/>
    <numFmt numFmtId="167" formatCode="_-[$€-2]\ * #,##0.00_-;\-[$€-2]\ * #,##0.00_-;_-[$€-2]\ * &quot;-&quot;??_-;_-@_-"/>
    <numFmt numFmtId="168" formatCode="_-[$€]\ * #,##0.00_-;\-[$€]\ * #,##0.00_-;_-[$€]\ * &quot;-&quot;??_-;_-@_-"/>
    <numFmt numFmtId="169" formatCode="_-[$€-410]\ * #,##0.00_-;\-[$€-410]\ * #,##0.00_-;_-[$€-410]\ * &quot;-&quot;??_-;_-@_-"/>
    <numFmt numFmtId="170" formatCode="_-* #,##0.00\ [$€-410]_-;\-* #,##0.00\ [$€-410]_-;_-* &quot;-&quot;??\ [$€-410]_-;_-@_-"/>
  </numFmts>
  <fonts count="12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Ti"/>
    </font>
    <font>
      <b/>
      <sz val="12"/>
      <name val="Ti"/>
    </font>
    <font>
      <b/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167" fontId="2" fillId="0" borderId="0" xfId="0" applyNumberFormat="1" applyFont="1" applyFill="1" applyBorder="1"/>
    <xf numFmtId="0" fontId="3" fillId="0" borderId="0" xfId="0" applyFont="1" applyFill="1"/>
    <xf numFmtId="169" fontId="3" fillId="0" borderId="0" xfId="0" applyNumberFormat="1" applyFont="1"/>
    <xf numFmtId="169" fontId="5" fillId="2" borderId="1" xfId="2" applyNumberFormat="1" applyFont="1" applyFill="1" applyBorder="1" applyAlignment="1">
      <alignment horizontal="center" vertical="center"/>
    </xf>
    <xf numFmtId="169" fontId="5" fillId="2" borderId="1" xfId="0" applyNumberFormat="1" applyFont="1" applyFill="1" applyBorder="1" applyAlignment="1">
      <alignment horizontal="center" vertical="center"/>
    </xf>
    <xf numFmtId="169" fontId="5" fillId="0" borderId="1" xfId="0" applyNumberFormat="1" applyFont="1" applyFill="1" applyBorder="1" applyAlignment="1">
      <alignment horizontal="center" vertical="center"/>
    </xf>
    <xf numFmtId="169" fontId="5" fillId="0" borderId="1" xfId="2" applyNumberFormat="1" applyFont="1" applyFill="1" applyBorder="1" applyAlignment="1">
      <alignment horizontal="center" vertical="center"/>
    </xf>
    <xf numFmtId="169" fontId="5" fillId="2" borderId="1" xfId="3" applyNumberFormat="1" applyFont="1" applyFill="1" applyBorder="1" applyAlignment="1">
      <alignment horizontal="center" vertical="center"/>
    </xf>
    <xf numFmtId="169" fontId="5" fillId="2" borderId="1" xfId="4" applyNumberFormat="1" applyFont="1" applyFill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169" fontId="5" fillId="7" borderId="1" xfId="3" applyNumberFormat="1" applyFont="1" applyFill="1" applyBorder="1" applyAlignment="1">
      <alignment horizontal="center" vertical="center"/>
    </xf>
    <xf numFmtId="169" fontId="4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169" fontId="5" fillId="5" borderId="1" xfId="0" applyNumberFormat="1" applyFont="1" applyFill="1" applyBorder="1" applyAlignment="1">
      <alignment horizontal="center"/>
    </xf>
    <xf numFmtId="169" fontId="5" fillId="4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169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NumberFormat="1" applyFont="1"/>
    <xf numFmtId="169" fontId="5" fillId="7" borderId="1" xfId="0" applyNumberFormat="1" applyFont="1" applyFill="1" applyBorder="1" applyAlignment="1">
      <alignment horizontal="center" vertical="center"/>
    </xf>
    <xf numFmtId="169" fontId="5" fillId="7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69" fontId="5" fillId="7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justify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169" fontId="8" fillId="0" borderId="1" xfId="0" applyNumberFormat="1" applyFont="1" applyBorder="1" applyAlignment="1">
      <alignment horizontal="center"/>
    </xf>
    <xf numFmtId="169" fontId="8" fillId="0" borderId="1" xfId="0" applyNumberFormat="1" applyFont="1" applyBorder="1"/>
    <xf numFmtId="169" fontId="9" fillId="0" borderId="3" xfId="0" applyNumberFormat="1" applyFont="1" applyBorder="1"/>
    <xf numFmtId="169" fontId="0" fillId="0" borderId="0" xfId="0" applyNumberForma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5" xfId="0" applyFont="1" applyFill="1" applyBorder="1"/>
    <xf numFmtId="0" fontId="3" fillId="7" borderId="6" xfId="0" applyFont="1" applyFill="1" applyBorder="1"/>
    <xf numFmtId="0" fontId="3" fillId="7" borderId="1" xfId="0" applyFont="1" applyFill="1" applyBorder="1"/>
    <xf numFmtId="169" fontId="2" fillId="0" borderId="1" xfId="0" applyNumberFormat="1" applyFont="1" applyBorder="1"/>
    <xf numFmtId="170" fontId="3" fillId="7" borderId="1" xfId="4" applyNumberFormat="1" applyFont="1" applyFill="1" applyBorder="1"/>
    <xf numFmtId="170" fontId="3" fillId="7" borderId="1" xfId="0" applyNumberFormat="1" applyFont="1" applyFill="1" applyBorder="1"/>
    <xf numFmtId="170" fontId="3" fillId="7" borderId="4" xfId="4" applyNumberFormat="1" applyFont="1" applyFill="1" applyBorder="1" applyAlignment="1">
      <alignment horizontal="center"/>
    </xf>
    <xf numFmtId="170" fontId="3" fillId="7" borderId="4" xfId="4" applyNumberFormat="1" applyFont="1" applyFill="1" applyBorder="1" applyAlignment="1"/>
    <xf numFmtId="170" fontId="2" fillId="7" borderId="1" xfId="4" applyNumberFormat="1" applyFont="1" applyFill="1" applyBorder="1" applyAlignment="1"/>
    <xf numFmtId="0" fontId="2" fillId="0" borderId="1" xfId="0" applyFont="1" applyBorder="1"/>
    <xf numFmtId="170" fontId="2" fillId="0" borderId="1" xfId="4" applyNumberFormat="1" applyFont="1" applyBorder="1"/>
    <xf numFmtId="169" fontId="3" fillId="7" borderId="1" xfId="4" applyNumberFormat="1" applyFont="1" applyFill="1" applyBorder="1"/>
    <xf numFmtId="0" fontId="5" fillId="8" borderId="1" xfId="0" applyFont="1" applyFill="1" applyBorder="1" applyAlignment="1">
      <alignment horizontal="left" vertical="center" wrapText="1"/>
    </xf>
    <xf numFmtId="169" fontId="5" fillId="8" borderId="1" xfId="0" applyNumberFormat="1" applyFont="1" applyFill="1" applyBorder="1" applyAlignment="1">
      <alignment horizontal="center" vertical="center"/>
    </xf>
    <xf numFmtId="169" fontId="5" fillId="8" borderId="1" xfId="3" applyNumberFormat="1" applyFont="1" applyFill="1" applyBorder="1" applyAlignment="1">
      <alignment horizontal="center" vertical="center"/>
    </xf>
    <xf numFmtId="169" fontId="5" fillId="8" borderId="1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justify"/>
    </xf>
    <xf numFmtId="169" fontId="10" fillId="0" borderId="0" xfId="0" applyNumberFormat="1" applyFont="1"/>
    <xf numFmtId="169" fontId="5" fillId="0" borderId="0" xfId="0" applyNumberFormat="1" applyFont="1"/>
    <xf numFmtId="0" fontId="5" fillId="0" borderId="1" xfId="0" applyFont="1" applyBorder="1" applyAlignment="1">
      <alignment horizontal="justify" vertical="justify"/>
    </xf>
    <xf numFmtId="0" fontId="11" fillId="7" borderId="4" xfId="0" applyFont="1" applyFill="1" applyBorder="1" applyAlignment="1">
      <alignment horizontal="center" vertical="justify"/>
    </xf>
    <xf numFmtId="0" fontId="11" fillId="7" borderId="5" xfId="0" applyFont="1" applyFill="1" applyBorder="1" applyAlignment="1">
      <alignment horizontal="center" vertical="justify"/>
    </xf>
    <xf numFmtId="0" fontId="11" fillId="7" borderId="6" xfId="0" applyFont="1" applyFill="1" applyBorder="1" applyAlignment="1">
      <alignment horizontal="center" vertical="justify"/>
    </xf>
    <xf numFmtId="0" fontId="4" fillId="0" borderId="1" xfId="0" applyFont="1" applyFill="1" applyBorder="1" applyAlignment="1">
      <alignment horizontal="center" vertical="justify"/>
    </xf>
  </cellXfs>
  <cellStyles count="5">
    <cellStyle name="Euro" xfId="1"/>
    <cellStyle name="Migliaia" xfId="2" builtinId="3"/>
    <cellStyle name="Migliaia [0]" xfId="3" builtinId="6"/>
    <cellStyle name="Normale" xfId="0" builtinId="0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43"/>
  <sheetViews>
    <sheetView tabSelected="1" topLeftCell="A16" zoomScaleNormal="100" workbookViewId="0">
      <selection activeCell="Q37" sqref="Q37"/>
    </sheetView>
  </sheetViews>
  <sheetFormatPr defaultRowHeight="12"/>
  <cols>
    <col min="1" max="1" width="14.85546875" style="1" customWidth="1"/>
    <col min="2" max="2" width="11.28515625" style="1" bestFit="1" customWidth="1"/>
    <col min="3" max="3" width="11.140625" style="1" bestFit="1" customWidth="1"/>
    <col min="4" max="4" width="10.28515625" style="1" bestFit="1" customWidth="1"/>
    <col min="5" max="5" width="11.140625" style="1" bestFit="1" customWidth="1"/>
    <col min="6" max="6" width="11.42578125" style="1" bestFit="1" customWidth="1"/>
    <col min="7" max="7" width="10.42578125" style="1" customWidth="1"/>
    <col min="8" max="8" width="11.5703125" style="1" customWidth="1"/>
    <col min="9" max="9" width="10.42578125" style="1" bestFit="1" customWidth="1"/>
    <col min="10" max="10" width="10.85546875" style="1" bestFit="1" customWidth="1"/>
    <col min="11" max="11" width="12.42578125" style="1" bestFit="1" customWidth="1"/>
    <col min="12" max="12" width="11.42578125" style="1" bestFit="1" customWidth="1"/>
    <col min="13" max="13" width="12.42578125" style="1" bestFit="1" customWidth="1"/>
    <col min="14" max="14" width="10.42578125" style="1" customWidth="1"/>
    <col min="15" max="15" width="10.7109375" style="1" customWidth="1"/>
    <col min="16" max="16" width="11.42578125" style="1" bestFit="1" customWidth="1"/>
    <col min="17" max="17" width="11.140625" style="1" bestFit="1" customWidth="1"/>
    <col min="18" max="18" width="12.42578125" style="1" bestFit="1" customWidth="1"/>
    <col min="19" max="19" width="15.42578125" style="1" bestFit="1" customWidth="1"/>
    <col min="20" max="16384" width="9.140625" style="1"/>
  </cols>
  <sheetData>
    <row r="1" spans="1:146" ht="15.75">
      <c r="A1" s="62" t="s">
        <v>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46" ht="45">
      <c r="A2" s="72" t="s">
        <v>21</v>
      </c>
      <c r="B2" s="22" t="s">
        <v>1</v>
      </c>
      <c r="C2" s="23" t="s">
        <v>90</v>
      </c>
      <c r="D2" s="23" t="s">
        <v>91</v>
      </c>
      <c r="E2" s="23" t="s">
        <v>96</v>
      </c>
      <c r="F2" s="23" t="s">
        <v>33</v>
      </c>
      <c r="G2" s="23" t="s">
        <v>76</v>
      </c>
      <c r="H2" s="23" t="s">
        <v>20</v>
      </c>
      <c r="I2" s="23" t="s">
        <v>24</v>
      </c>
      <c r="J2" s="23" t="s">
        <v>59</v>
      </c>
      <c r="K2" s="23" t="s">
        <v>4</v>
      </c>
      <c r="L2" s="23" t="s">
        <v>6</v>
      </c>
      <c r="M2" s="30" t="s">
        <v>34</v>
      </c>
      <c r="N2" s="24" t="s">
        <v>85</v>
      </c>
      <c r="O2" s="23" t="s">
        <v>97</v>
      </c>
      <c r="P2" s="24" t="s">
        <v>19</v>
      </c>
      <c r="Q2" s="25" t="s">
        <v>2</v>
      </c>
    </row>
    <row r="3" spans="1:146" ht="33.75">
      <c r="A3" s="17" t="s">
        <v>13</v>
      </c>
      <c r="B3" s="18">
        <v>19831.75</v>
      </c>
      <c r="C3" s="18">
        <v>16466.560000000001</v>
      </c>
      <c r="D3" s="18">
        <f>B3-C3</f>
        <v>3365.1899999999987</v>
      </c>
      <c r="E3" s="5"/>
      <c r="F3" s="5"/>
      <c r="G3" s="5"/>
      <c r="H3" s="5"/>
      <c r="I3" s="5"/>
      <c r="J3" s="6" t="s">
        <v>15</v>
      </c>
      <c r="K3" s="5" t="s">
        <v>15</v>
      </c>
      <c r="L3" s="5"/>
      <c r="M3" s="29" t="s">
        <v>15</v>
      </c>
      <c r="N3" s="7">
        <v>16466.560000000001</v>
      </c>
      <c r="O3" s="7"/>
      <c r="P3" s="7"/>
      <c r="Q3" s="8">
        <f>SUM(E3:P3)</f>
        <v>16466.560000000001</v>
      </c>
      <c r="R3" s="4">
        <f>B3-Q3</f>
        <v>3365.1899999999987</v>
      </c>
    </row>
    <row r="4" spans="1:146" ht="22.5">
      <c r="A4" s="19" t="s">
        <v>14</v>
      </c>
      <c r="B4" s="18">
        <v>4978.46</v>
      </c>
      <c r="C4" s="18">
        <v>4978.46</v>
      </c>
      <c r="D4" s="18">
        <f t="shared" ref="D4:D31" si="0">B4-C4</f>
        <v>0</v>
      </c>
      <c r="E4" s="6"/>
      <c r="F4" s="6"/>
      <c r="G4" s="6"/>
      <c r="H4" s="6"/>
      <c r="I4" s="6"/>
      <c r="J4" s="9"/>
      <c r="K4" s="5" t="s">
        <v>15</v>
      </c>
      <c r="L4" s="6"/>
      <c r="M4" s="28" t="s">
        <v>15</v>
      </c>
      <c r="N4" s="7">
        <v>4978.46</v>
      </c>
      <c r="O4" s="7"/>
      <c r="P4" s="7"/>
      <c r="Q4" s="8">
        <f>SUM(E4:P4)</f>
        <v>4978.46</v>
      </c>
      <c r="R4" s="4">
        <f>B4-Q4</f>
        <v>0</v>
      </c>
    </row>
    <row r="5" spans="1:146" ht="22.5">
      <c r="A5" s="17" t="s">
        <v>0</v>
      </c>
      <c r="B5" s="18">
        <v>3000</v>
      </c>
      <c r="C5" s="18">
        <v>0</v>
      </c>
      <c r="D5" s="18">
        <f t="shared" si="0"/>
        <v>3000</v>
      </c>
      <c r="E5" s="6"/>
      <c r="F5" s="6"/>
      <c r="G5" s="6"/>
      <c r="H5" s="6"/>
      <c r="I5" s="6"/>
      <c r="J5" s="5"/>
      <c r="K5" s="5"/>
      <c r="L5" s="6"/>
      <c r="M5" s="28" t="s">
        <v>15</v>
      </c>
      <c r="N5" s="7"/>
      <c r="O5" s="7"/>
      <c r="P5" s="7"/>
      <c r="Q5" s="8">
        <f>SUM(E5:P5)</f>
        <v>0</v>
      </c>
      <c r="R5" s="4">
        <f>B5-Q5</f>
        <v>3000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  <c r="EI5" s="3"/>
      <c r="EJ5" s="3"/>
      <c r="EK5" s="3"/>
      <c r="EL5" s="3"/>
      <c r="EM5" s="3"/>
      <c r="EN5" s="3"/>
      <c r="EO5" s="3"/>
      <c r="EP5" s="3"/>
    </row>
    <row r="6" spans="1:146" ht="45">
      <c r="A6" s="17" t="s">
        <v>25</v>
      </c>
      <c r="B6" s="18">
        <v>3000</v>
      </c>
      <c r="C6" s="18">
        <v>0</v>
      </c>
      <c r="D6" s="18">
        <f t="shared" si="0"/>
        <v>3000</v>
      </c>
      <c r="E6" s="6"/>
      <c r="F6" s="6"/>
      <c r="G6" s="6"/>
      <c r="H6" s="6"/>
      <c r="I6" s="6"/>
      <c r="J6" s="6"/>
      <c r="K6" s="5"/>
      <c r="L6" s="10"/>
      <c r="M6" s="31" t="s">
        <v>15</v>
      </c>
      <c r="N6" s="7"/>
      <c r="O6" s="7"/>
      <c r="P6" s="7"/>
      <c r="Q6" s="8">
        <f>SUM(E6:P6)</f>
        <v>0</v>
      </c>
      <c r="R6" s="4">
        <f>B6-Q6</f>
        <v>3000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  <c r="EI6" s="3"/>
      <c r="EJ6" s="3"/>
      <c r="EK6" s="3"/>
      <c r="EL6" s="3"/>
      <c r="EM6" s="3"/>
      <c r="EN6" s="3"/>
      <c r="EO6" s="3"/>
      <c r="EP6" s="3"/>
    </row>
    <row r="7" spans="1:146" ht="22.5">
      <c r="A7" s="17" t="s">
        <v>5</v>
      </c>
      <c r="B7" s="18">
        <v>10431</v>
      </c>
      <c r="C7" s="18">
        <v>10431</v>
      </c>
      <c r="D7" s="18">
        <f t="shared" si="0"/>
        <v>0</v>
      </c>
      <c r="E7" s="11"/>
      <c r="F7" s="11"/>
      <c r="G7" s="11"/>
      <c r="H7" s="11"/>
      <c r="I7" s="11"/>
      <c r="J7" s="11" t="s">
        <v>15</v>
      </c>
      <c r="K7" s="11" t="s">
        <v>15</v>
      </c>
      <c r="L7" s="11"/>
      <c r="M7" s="28">
        <v>10046</v>
      </c>
      <c r="N7" s="11"/>
      <c r="O7" s="11"/>
      <c r="P7" s="28">
        <v>385</v>
      </c>
      <c r="Q7" s="8">
        <f>SUM(E7:P7)</f>
        <v>10431</v>
      </c>
      <c r="R7" s="4">
        <f>B7-Q7</f>
        <v>0</v>
      </c>
    </row>
    <row r="8" spans="1:146" ht="33.75">
      <c r="A8" s="19" t="s">
        <v>8</v>
      </c>
      <c r="B8" s="18">
        <v>10000</v>
      </c>
      <c r="C8" s="18">
        <v>4880</v>
      </c>
      <c r="D8" s="18">
        <f t="shared" si="0"/>
        <v>5120</v>
      </c>
      <c r="E8" s="6" t="s">
        <v>15</v>
      </c>
      <c r="F8" s="6"/>
      <c r="G8" s="6"/>
      <c r="H8" s="6"/>
      <c r="I8" s="6"/>
      <c r="J8" s="9"/>
      <c r="K8" s="5"/>
      <c r="L8" s="6"/>
      <c r="M8" s="28">
        <v>4880</v>
      </c>
      <c r="N8" s="7" t="s">
        <v>15</v>
      </c>
      <c r="O8" s="7"/>
      <c r="P8" s="7"/>
      <c r="Q8" s="8">
        <f>SUM(E8:P8)</f>
        <v>4880</v>
      </c>
      <c r="R8" s="4">
        <f>B8-Q8</f>
        <v>5120</v>
      </c>
    </row>
    <row r="9" spans="1:146" ht="33.75">
      <c r="A9" s="19" t="s">
        <v>7</v>
      </c>
      <c r="B9" s="18">
        <v>20300.75</v>
      </c>
      <c r="C9" s="18">
        <v>17542.95</v>
      </c>
      <c r="D9" s="18">
        <f t="shared" si="0"/>
        <v>2757.7999999999993</v>
      </c>
      <c r="E9" s="6" t="s">
        <v>15</v>
      </c>
      <c r="F9" s="6"/>
      <c r="G9" s="6"/>
      <c r="H9" s="6"/>
      <c r="I9" s="6"/>
      <c r="J9" s="9" t="s">
        <v>15</v>
      </c>
      <c r="K9" s="5" t="s">
        <v>15</v>
      </c>
      <c r="L9" s="6"/>
      <c r="M9" s="28">
        <v>16242.2</v>
      </c>
      <c r="N9" s="7">
        <v>1300.75</v>
      </c>
      <c r="O9" s="7"/>
      <c r="P9" s="7" t="s">
        <v>15</v>
      </c>
      <c r="Q9" s="8">
        <f>SUM(E9:P9)</f>
        <v>17542.95</v>
      </c>
      <c r="R9" s="4">
        <f>B9-Q9</f>
        <v>2757.7999999999993</v>
      </c>
    </row>
    <row r="10" spans="1:146" ht="33.75">
      <c r="A10" s="19" t="s">
        <v>11</v>
      </c>
      <c r="B10" s="18">
        <v>3000</v>
      </c>
      <c r="C10" s="18">
        <v>2640.08</v>
      </c>
      <c r="D10" s="18">
        <f t="shared" si="0"/>
        <v>359.92000000000007</v>
      </c>
      <c r="E10" s="6"/>
      <c r="F10" s="6"/>
      <c r="G10" s="6"/>
      <c r="H10" s="6"/>
      <c r="I10" s="6"/>
      <c r="J10" s="9"/>
      <c r="K10" s="5" t="s">
        <v>15</v>
      </c>
      <c r="L10" s="6"/>
      <c r="M10" s="28"/>
      <c r="N10" s="7">
        <v>2640.08</v>
      </c>
      <c r="O10" s="7"/>
      <c r="P10" s="7"/>
      <c r="Q10" s="8">
        <f>SUM(E10:P10)</f>
        <v>2640.08</v>
      </c>
      <c r="R10" s="4">
        <f>B10-Q10</f>
        <v>359.92000000000007</v>
      </c>
    </row>
    <row r="11" spans="1:146" ht="33.75">
      <c r="A11" s="19" t="s">
        <v>12</v>
      </c>
      <c r="B11" s="18">
        <v>6000</v>
      </c>
      <c r="C11" s="18">
        <v>6000</v>
      </c>
      <c r="D11" s="18">
        <f t="shared" si="0"/>
        <v>0</v>
      </c>
      <c r="E11" s="6"/>
      <c r="F11" s="6"/>
      <c r="G11" s="6"/>
      <c r="H11" s="6"/>
      <c r="I11" s="6"/>
      <c r="J11" s="9" t="s">
        <v>15</v>
      </c>
      <c r="K11" s="5" t="s">
        <v>15</v>
      </c>
      <c r="L11" s="6" t="s">
        <v>15</v>
      </c>
      <c r="M11" s="28" t="s">
        <v>15</v>
      </c>
      <c r="N11" s="7">
        <v>6000</v>
      </c>
      <c r="O11" s="7"/>
      <c r="P11" s="7"/>
      <c r="Q11" s="8">
        <f>SUM(E11:P11)</f>
        <v>6000</v>
      </c>
      <c r="R11" s="4">
        <f>B11-Q11</f>
        <v>0</v>
      </c>
    </row>
    <row r="12" spans="1:146" ht="45">
      <c r="A12" s="19" t="s">
        <v>9</v>
      </c>
      <c r="B12" s="18">
        <v>20000</v>
      </c>
      <c r="C12" s="18">
        <v>4941</v>
      </c>
      <c r="D12" s="18">
        <f t="shared" si="0"/>
        <v>15059</v>
      </c>
      <c r="E12" s="6"/>
      <c r="F12" s="6"/>
      <c r="G12" s="6"/>
      <c r="H12" s="6"/>
      <c r="I12" s="6"/>
      <c r="J12" s="9" t="s">
        <v>15</v>
      </c>
      <c r="K12" s="5"/>
      <c r="L12" s="6"/>
      <c r="M12" s="28">
        <v>4941</v>
      </c>
      <c r="N12" s="7" t="s">
        <v>15</v>
      </c>
      <c r="O12" s="7"/>
      <c r="P12" s="7"/>
      <c r="Q12" s="8">
        <f>SUM(E12:P12)</f>
        <v>4941</v>
      </c>
      <c r="R12" s="4">
        <f>B12-Q12</f>
        <v>15059</v>
      </c>
    </row>
    <row r="13" spans="1:146" ht="22.5">
      <c r="A13" s="19" t="s">
        <v>29</v>
      </c>
      <c r="B13" s="18">
        <v>91322</v>
      </c>
      <c r="C13" s="18">
        <v>91322</v>
      </c>
      <c r="D13" s="18">
        <f t="shared" si="0"/>
        <v>0</v>
      </c>
      <c r="E13" s="28">
        <v>50000</v>
      </c>
      <c r="F13" s="6"/>
      <c r="G13" s="6"/>
      <c r="H13" s="6"/>
      <c r="I13" s="6"/>
      <c r="J13" s="12" t="s">
        <v>15</v>
      </c>
      <c r="K13" s="5">
        <v>33181.64</v>
      </c>
      <c r="L13" s="6"/>
      <c r="M13" s="28" t="s">
        <v>15</v>
      </c>
      <c r="N13" s="6">
        <v>8140.36</v>
      </c>
      <c r="O13" s="7"/>
      <c r="P13" s="7"/>
      <c r="Q13" s="8">
        <f>SUM(E13:P13)</f>
        <v>91322</v>
      </c>
      <c r="R13" s="4">
        <f>B13-Q13</f>
        <v>0</v>
      </c>
      <c r="S13" s="4"/>
    </row>
    <row r="14" spans="1:146" ht="45">
      <c r="A14" s="19" t="s">
        <v>16</v>
      </c>
      <c r="B14" s="18">
        <v>1650</v>
      </c>
      <c r="C14" s="18">
        <v>1650</v>
      </c>
      <c r="D14" s="18">
        <f t="shared" si="0"/>
        <v>0</v>
      </c>
      <c r="E14" s="6"/>
      <c r="F14" s="6"/>
      <c r="G14" s="6"/>
      <c r="H14" s="6"/>
      <c r="I14" s="6"/>
      <c r="J14" s="9"/>
      <c r="K14" s="5"/>
      <c r="L14" s="6"/>
      <c r="M14" s="28">
        <v>1650</v>
      </c>
      <c r="N14" s="7"/>
      <c r="O14" s="7"/>
      <c r="P14" s="7"/>
      <c r="Q14" s="8">
        <f>SUM(E14:P14)</f>
        <v>1650</v>
      </c>
      <c r="R14" s="4">
        <f>B14-Q14</f>
        <v>0</v>
      </c>
    </row>
    <row r="15" spans="1:146" ht="33.75">
      <c r="A15" s="19" t="s">
        <v>39</v>
      </c>
      <c r="B15" s="18">
        <v>600</v>
      </c>
      <c r="C15" s="18">
        <v>248.92</v>
      </c>
      <c r="D15" s="18">
        <f t="shared" si="0"/>
        <v>351.08000000000004</v>
      </c>
      <c r="E15" s="6"/>
      <c r="F15" s="6"/>
      <c r="G15" s="6"/>
      <c r="H15" s="6"/>
      <c r="I15" s="6"/>
      <c r="J15" s="9" t="s">
        <v>15</v>
      </c>
      <c r="K15" s="5"/>
      <c r="L15" s="6"/>
      <c r="M15" s="28">
        <v>248.92</v>
      </c>
      <c r="N15" s="6"/>
      <c r="O15" s="7"/>
      <c r="P15" s="7"/>
      <c r="Q15" s="8">
        <f>SUM(E15:P15)</f>
        <v>248.92</v>
      </c>
      <c r="R15" s="4">
        <f>B15-Q15</f>
        <v>351.08000000000004</v>
      </c>
      <c r="S15" s="4"/>
    </row>
    <row r="16" spans="1:146" ht="33.75">
      <c r="A16" s="19" t="s">
        <v>26</v>
      </c>
      <c r="B16" s="18">
        <v>500</v>
      </c>
      <c r="C16" s="18">
        <v>500</v>
      </c>
      <c r="D16" s="18">
        <f t="shared" si="0"/>
        <v>0</v>
      </c>
      <c r="E16" s="6"/>
      <c r="F16" s="6"/>
      <c r="G16" s="6"/>
      <c r="H16" s="6" t="s">
        <v>15</v>
      </c>
      <c r="I16" s="6"/>
      <c r="J16" s="12"/>
      <c r="K16" s="5"/>
      <c r="L16" s="6"/>
      <c r="M16" s="28">
        <v>500</v>
      </c>
      <c r="N16" s="6"/>
      <c r="O16" s="7"/>
      <c r="P16" s="7"/>
      <c r="Q16" s="8">
        <f>SUM(E16:P16)</f>
        <v>500</v>
      </c>
      <c r="R16" s="4">
        <f>B16-Q16</f>
        <v>0</v>
      </c>
      <c r="S16" s="4"/>
    </row>
    <row r="17" spans="1:20" ht="45">
      <c r="A17" s="19" t="s">
        <v>40</v>
      </c>
      <c r="B17" s="18">
        <v>500</v>
      </c>
      <c r="C17" s="18">
        <v>500</v>
      </c>
      <c r="D17" s="18">
        <f t="shared" si="0"/>
        <v>0</v>
      </c>
      <c r="E17" s="6"/>
      <c r="F17" s="6"/>
      <c r="G17" s="6"/>
      <c r="H17" s="6" t="s">
        <v>15</v>
      </c>
      <c r="I17" s="6"/>
      <c r="J17" s="12"/>
      <c r="K17" s="5"/>
      <c r="L17" s="6"/>
      <c r="M17" s="28">
        <v>500</v>
      </c>
      <c r="N17" s="6"/>
      <c r="O17" s="7"/>
      <c r="P17" s="7"/>
      <c r="Q17" s="8">
        <f>SUM(E17:P17)</f>
        <v>500</v>
      </c>
      <c r="R17" s="4">
        <f>B17-Q17</f>
        <v>0</v>
      </c>
      <c r="S17" s="4"/>
    </row>
    <row r="18" spans="1:20" ht="33.75">
      <c r="A18" s="19" t="s">
        <v>63</v>
      </c>
      <c r="B18" s="18">
        <v>500</v>
      </c>
      <c r="C18" s="18">
        <v>500</v>
      </c>
      <c r="D18" s="18">
        <f t="shared" si="0"/>
        <v>0</v>
      </c>
      <c r="E18" s="28"/>
      <c r="F18" s="28"/>
      <c r="G18" s="28"/>
      <c r="H18" s="28"/>
      <c r="I18" s="28"/>
      <c r="J18" s="12"/>
      <c r="K18" s="29"/>
      <c r="L18" s="28"/>
      <c r="M18" s="28">
        <v>500</v>
      </c>
      <c r="N18" s="28"/>
      <c r="O18" s="28"/>
      <c r="P18" s="28"/>
      <c r="Q18" s="8">
        <f>SUM(E18:P18)</f>
        <v>500</v>
      </c>
      <c r="R18" s="4">
        <f>B18-Q18</f>
        <v>0</v>
      </c>
      <c r="S18" s="4"/>
      <c r="T18" s="27"/>
    </row>
    <row r="19" spans="1:20" ht="22.5">
      <c r="A19" s="19" t="s">
        <v>65</v>
      </c>
      <c r="B19" s="18">
        <v>20000</v>
      </c>
      <c r="C19" s="18">
        <v>13734.93</v>
      </c>
      <c r="D19" s="18">
        <f t="shared" si="0"/>
        <v>6265.07</v>
      </c>
      <c r="E19" s="28"/>
      <c r="F19" s="28">
        <v>12265</v>
      </c>
      <c r="G19" s="28"/>
      <c r="H19" s="28"/>
      <c r="I19" s="28"/>
      <c r="J19" s="12"/>
      <c r="K19" s="29"/>
      <c r="L19" s="28"/>
      <c r="M19" s="28"/>
      <c r="N19" s="28">
        <v>1469.93</v>
      </c>
      <c r="O19" s="28"/>
      <c r="P19" s="28"/>
      <c r="Q19" s="8">
        <f>SUM(E19:P19)</f>
        <v>13734.93</v>
      </c>
      <c r="R19" s="4">
        <f>B19-Q19</f>
        <v>6265.07</v>
      </c>
      <c r="S19" s="4"/>
      <c r="T19" s="27"/>
    </row>
    <row r="20" spans="1:20" ht="22.5">
      <c r="A20" s="19" t="s">
        <v>64</v>
      </c>
      <c r="B20" s="18">
        <v>9460</v>
      </c>
      <c r="C20" s="18">
        <v>9460</v>
      </c>
      <c r="D20" s="18">
        <f t="shared" si="0"/>
        <v>0</v>
      </c>
      <c r="E20" s="28"/>
      <c r="F20" s="28">
        <v>7568</v>
      </c>
      <c r="G20" s="28"/>
      <c r="H20" s="28"/>
      <c r="I20" s="28"/>
      <c r="J20" s="12" t="s">
        <v>15</v>
      </c>
      <c r="K20" s="29"/>
      <c r="L20" s="28"/>
      <c r="M20" s="28">
        <v>1455.91</v>
      </c>
      <c r="N20" s="28">
        <v>436.09</v>
      </c>
      <c r="O20" s="28" t="s">
        <v>15</v>
      </c>
      <c r="P20" s="28"/>
      <c r="Q20" s="8">
        <f>SUM(E20:P20)</f>
        <v>9460</v>
      </c>
      <c r="R20" s="4">
        <f>B20-Q20</f>
        <v>0</v>
      </c>
      <c r="S20" s="4"/>
      <c r="T20" s="27"/>
    </row>
    <row r="21" spans="1:20" ht="33.75">
      <c r="A21" s="19" t="s">
        <v>66</v>
      </c>
      <c r="B21" s="18">
        <v>10000</v>
      </c>
      <c r="C21" s="18">
        <v>10000</v>
      </c>
      <c r="D21" s="18">
        <f t="shared" si="0"/>
        <v>0</v>
      </c>
      <c r="E21" s="28">
        <v>10000</v>
      </c>
      <c r="F21" s="28"/>
      <c r="G21" s="28"/>
      <c r="H21" s="28"/>
      <c r="I21" s="28"/>
      <c r="J21" s="12"/>
      <c r="K21" s="29"/>
      <c r="L21" s="28"/>
      <c r="M21" s="28"/>
      <c r="N21" s="28"/>
      <c r="O21" s="28"/>
      <c r="P21" s="28"/>
      <c r="Q21" s="8">
        <f>SUM(E21:P21)</f>
        <v>10000</v>
      </c>
      <c r="R21" s="4">
        <f>B21-Q21</f>
        <v>0</v>
      </c>
      <c r="S21" s="4"/>
      <c r="T21" s="27"/>
    </row>
    <row r="22" spans="1:20" ht="22.5">
      <c r="A22" s="19" t="s">
        <v>67</v>
      </c>
      <c r="B22" s="18">
        <v>84168.33</v>
      </c>
      <c r="C22" s="18">
        <v>83954.67</v>
      </c>
      <c r="D22" s="18">
        <f t="shared" si="0"/>
        <v>213.66000000000349</v>
      </c>
      <c r="E22" s="28">
        <v>83954.67</v>
      </c>
      <c r="F22" s="28"/>
      <c r="G22" s="28"/>
      <c r="H22" s="28"/>
      <c r="I22" s="28"/>
      <c r="J22" s="12"/>
      <c r="K22" s="29"/>
      <c r="L22" s="28"/>
      <c r="M22" s="28"/>
      <c r="N22" s="28"/>
      <c r="O22" s="28"/>
      <c r="P22" s="28"/>
      <c r="Q22" s="8">
        <f>SUM(E22:P22)</f>
        <v>83954.67</v>
      </c>
      <c r="R22" s="4">
        <f>B22-Q22</f>
        <v>213.66000000000349</v>
      </c>
      <c r="S22" s="4"/>
      <c r="T22" s="27"/>
    </row>
    <row r="23" spans="1:20" ht="33.75">
      <c r="A23" s="19" t="s">
        <v>68</v>
      </c>
      <c r="B23" s="18">
        <v>6000</v>
      </c>
      <c r="C23" s="18">
        <v>5328.96</v>
      </c>
      <c r="D23" s="18">
        <f t="shared" si="0"/>
        <v>671.04</v>
      </c>
      <c r="E23" s="28"/>
      <c r="F23" s="28"/>
      <c r="G23" s="28"/>
      <c r="H23" s="28"/>
      <c r="I23" s="28"/>
      <c r="J23" s="12" t="s">
        <v>15</v>
      </c>
      <c r="K23" s="29"/>
      <c r="L23" s="28"/>
      <c r="M23" s="28"/>
      <c r="N23" s="28">
        <v>5328.96</v>
      </c>
      <c r="O23" s="28"/>
      <c r="P23" s="28"/>
      <c r="Q23" s="8">
        <f>SUM(E23:P23)</f>
        <v>5328.96</v>
      </c>
      <c r="R23" s="4">
        <f>B23-Q23</f>
        <v>671.04</v>
      </c>
      <c r="S23" s="4"/>
      <c r="T23" s="27"/>
    </row>
    <row r="24" spans="1:20" ht="22.5">
      <c r="A24" s="19" t="s">
        <v>84</v>
      </c>
      <c r="B24" s="18">
        <v>19666.400000000001</v>
      </c>
      <c r="C24" s="18">
        <v>0</v>
      </c>
      <c r="D24" s="18">
        <f t="shared" si="0"/>
        <v>19666.400000000001</v>
      </c>
      <c r="E24" s="28"/>
      <c r="F24" s="28"/>
      <c r="G24" s="28"/>
      <c r="H24" s="28"/>
      <c r="I24" s="28"/>
      <c r="J24" s="12" t="s">
        <v>15</v>
      </c>
      <c r="K24" s="29"/>
      <c r="L24" s="28"/>
      <c r="M24" s="28"/>
      <c r="N24" s="28"/>
      <c r="O24" s="28"/>
      <c r="P24" s="28"/>
      <c r="Q24" s="8">
        <f>SUM(E24:P24)</f>
        <v>0</v>
      </c>
      <c r="R24" s="4"/>
      <c r="S24" s="4"/>
      <c r="T24" s="27"/>
    </row>
    <row r="25" spans="1:20" ht="33.75">
      <c r="A25" s="19" t="s">
        <v>74</v>
      </c>
      <c r="B25" s="18">
        <v>7124.8</v>
      </c>
      <c r="C25" s="18">
        <v>7124.8</v>
      </c>
      <c r="D25" s="18">
        <f t="shared" si="0"/>
        <v>0</v>
      </c>
      <c r="E25" s="28"/>
      <c r="F25" s="28"/>
      <c r="G25" s="28"/>
      <c r="H25" s="28"/>
      <c r="I25" s="28"/>
      <c r="J25" s="12" t="s">
        <v>15</v>
      </c>
      <c r="K25" s="29"/>
      <c r="L25" s="28"/>
      <c r="M25" s="28"/>
      <c r="N25" s="28">
        <v>124.8</v>
      </c>
      <c r="O25" s="28">
        <v>7000</v>
      </c>
      <c r="P25" s="28"/>
      <c r="Q25" s="8">
        <f>SUM(E25:P25)</f>
        <v>7124.8</v>
      </c>
      <c r="R25" s="4">
        <f>B25-Q25</f>
        <v>0</v>
      </c>
      <c r="S25" s="4"/>
      <c r="T25" s="27"/>
    </row>
    <row r="26" spans="1:20" ht="33.75">
      <c r="A26" s="19" t="s">
        <v>75</v>
      </c>
      <c r="B26" s="18">
        <v>50000</v>
      </c>
      <c r="C26" s="18">
        <v>49963.6</v>
      </c>
      <c r="D26" s="18">
        <f t="shared" si="0"/>
        <v>36.400000000001455</v>
      </c>
      <c r="E26" s="28"/>
      <c r="F26" s="28"/>
      <c r="G26" s="28">
        <v>43000</v>
      </c>
      <c r="H26" s="28"/>
      <c r="I26" s="28"/>
      <c r="J26" s="12">
        <v>3104.26</v>
      </c>
      <c r="K26" s="29"/>
      <c r="L26" s="28"/>
      <c r="M26" s="28"/>
      <c r="N26" s="28">
        <v>3859.34</v>
      </c>
      <c r="O26" s="28"/>
      <c r="P26" s="28"/>
      <c r="Q26" s="8">
        <f>SUM(E26:P26)</f>
        <v>49963.600000000006</v>
      </c>
      <c r="R26" s="4">
        <f>B26-Q26</f>
        <v>36.399999999994179</v>
      </c>
      <c r="S26" s="4"/>
      <c r="T26" s="27"/>
    </row>
    <row r="27" spans="1:20" ht="33.75">
      <c r="A27" s="19" t="s">
        <v>77</v>
      </c>
      <c r="B27" s="18">
        <v>3847.68</v>
      </c>
      <c r="C27" s="18">
        <v>3103.68</v>
      </c>
      <c r="D27" s="18">
        <f t="shared" si="0"/>
        <v>744</v>
      </c>
      <c r="E27" s="28"/>
      <c r="F27" s="28"/>
      <c r="G27" s="28"/>
      <c r="H27" s="28"/>
      <c r="I27" s="28"/>
      <c r="J27" s="12">
        <v>3103.68</v>
      </c>
      <c r="K27" s="29"/>
      <c r="L27" s="28"/>
      <c r="M27" s="28"/>
      <c r="N27" s="28"/>
      <c r="O27" s="28"/>
      <c r="P27" s="28"/>
      <c r="Q27" s="8">
        <f>SUM(E27:P27)</f>
        <v>3103.68</v>
      </c>
      <c r="R27" s="4">
        <f>B27-Q27</f>
        <v>744</v>
      </c>
      <c r="S27" s="4"/>
      <c r="T27" s="27"/>
    </row>
    <row r="28" spans="1:20" ht="22.5">
      <c r="A28" s="19" t="s">
        <v>78</v>
      </c>
      <c r="B28" s="18">
        <v>8757.18</v>
      </c>
      <c r="C28" s="18">
        <v>8757.18</v>
      </c>
      <c r="D28" s="18">
        <f t="shared" si="0"/>
        <v>0</v>
      </c>
      <c r="E28" s="28"/>
      <c r="F28" s="28"/>
      <c r="G28" s="28"/>
      <c r="H28" s="28"/>
      <c r="I28" s="28"/>
      <c r="J28" s="12">
        <v>8757.18</v>
      </c>
      <c r="K28" s="29" t="s">
        <v>15</v>
      </c>
      <c r="L28" s="28"/>
      <c r="M28" s="28"/>
      <c r="N28" s="28"/>
      <c r="O28" s="28"/>
      <c r="P28" s="28"/>
      <c r="Q28" s="8">
        <f>SUM(E28:P28)</f>
        <v>8757.18</v>
      </c>
      <c r="R28" s="4">
        <f>B28-Q28</f>
        <v>0</v>
      </c>
      <c r="S28" s="4"/>
      <c r="T28" s="27"/>
    </row>
    <row r="29" spans="1:20" ht="22.5">
      <c r="A29" s="19" t="s">
        <v>89</v>
      </c>
      <c r="B29" s="18">
        <v>13590.95</v>
      </c>
      <c r="C29" s="18">
        <v>13590.95</v>
      </c>
      <c r="D29" s="18">
        <f t="shared" si="0"/>
        <v>0</v>
      </c>
      <c r="E29" s="28"/>
      <c r="F29" s="28"/>
      <c r="G29" s="28"/>
      <c r="H29" s="28"/>
      <c r="I29" s="28"/>
      <c r="J29" s="12"/>
      <c r="K29" s="29"/>
      <c r="L29" s="28"/>
      <c r="M29" s="28"/>
      <c r="N29" s="28"/>
      <c r="O29" s="28">
        <v>13590.95</v>
      </c>
      <c r="P29" s="28"/>
      <c r="Q29" s="8">
        <f>SUM(E29:P29)</f>
        <v>13590.95</v>
      </c>
      <c r="R29" s="4">
        <f>B29-Q29</f>
        <v>0</v>
      </c>
      <c r="S29" s="4"/>
      <c r="T29" s="27"/>
    </row>
    <row r="30" spans="1:20" ht="45">
      <c r="A30" s="19" t="s">
        <v>86</v>
      </c>
      <c r="B30" s="18">
        <v>6500</v>
      </c>
      <c r="C30" s="18">
        <v>6344</v>
      </c>
      <c r="D30" s="18">
        <f t="shared" si="0"/>
        <v>156</v>
      </c>
      <c r="E30" s="28"/>
      <c r="F30" s="28"/>
      <c r="G30" s="28"/>
      <c r="H30" s="28"/>
      <c r="I30" s="28"/>
      <c r="J30" s="12">
        <v>2508.04</v>
      </c>
      <c r="K30" s="29" t="s">
        <v>15</v>
      </c>
      <c r="L30" s="28"/>
      <c r="M30" s="28"/>
      <c r="N30" s="28"/>
      <c r="O30" s="28">
        <v>3835.96</v>
      </c>
      <c r="P30" s="28"/>
      <c r="Q30" s="8">
        <f>SUM(E30:P30)</f>
        <v>6344</v>
      </c>
      <c r="R30" s="4">
        <f>B30-Q30</f>
        <v>156</v>
      </c>
      <c r="S30" s="4"/>
      <c r="T30" s="27"/>
    </row>
    <row r="31" spans="1:20" ht="45">
      <c r="A31" s="19" t="s">
        <v>88</v>
      </c>
      <c r="B31" s="18">
        <v>1500</v>
      </c>
      <c r="C31" s="18">
        <v>0</v>
      </c>
      <c r="D31" s="18">
        <f t="shared" si="0"/>
        <v>1500</v>
      </c>
      <c r="E31" s="28"/>
      <c r="F31" s="28"/>
      <c r="G31" s="28"/>
      <c r="H31" s="28"/>
      <c r="I31" s="28"/>
      <c r="J31" s="12" t="s">
        <v>15</v>
      </c>
      <c r="K31" s="29"/>
      <c r="L31" s="28"/>
      <c r="M31" s="28"/>
      <c r="N31" s="28"/>
      <c r="O31" s="28"/>
      <c r="P31" s="28"/>
      <c r="Q31" s="8">
        <f>SUM(E31:P31)</f>
        <v>0</v>
      </c>
      <c r="R31" s="4">
        <f>B31-Q31</f>
        <v>1500</v>
      </c>
      <c r="S31" s="4"/>
      <c r="T31" s="27"/>
    </row>
    <row r="32" spans="1:20" ht="45">
      <c r="A32" s="58" t="s">
        <v>95</v>
      </c>
      <c r="B32" s="59">
        <v>159360.34</v>
      </c>
      <c r="C32" s="59">
        <v>138222.14000000001</v>
      </c>
      <c r="D32" s="59">
        <f>B32-C32</f>
        <v>21138.199999999983</v>
      </c>
      <c r="E32" s="59"/>
      <c r="F32" s="59"/>
      <c r="G32" s="59"/>
      <c r="H32" s="59">
        <v>79688.88</v>
      </c>
      <c r="I32" s="59">
        <v>40071.89</v>
      </c>
      <c r="J32" s="60">
        <v>18461.37</v>
      </c>
      <c r="K32" s="61" t="s">
        <v>15</v>
      </c>
      <c r="L32" s="59"/>
      <c r="M32" s="59" t="s">
        <v>15</v>
      </c>
      <c r="N32" s="59" t="s">
        <v>15</v>
      </c>
      <c r="O32" s="59">
        <v>0</v>
      </c>
      <c r="P32" s="59" t="s">
        <v>15</v>
      </c>
      <c r="Q32" s="61">
        <f>SUM(E32:P32)</f>
        <v>138222.14000000001</v>
      </c>
      <c r="R32" s="4">
        <f>B32-Q32</f>
        <v>21138.199999999983</v>
      </c>
      <c r="S32" s="66" t="s">
        <v>15</v>
      </c>
      <c r="T32" s="27"/>
    </row>
    <row r="33" spans="1:146">
      <c r="A33" s="20" t="s">
        <v>2</v>
      </c>
      <c r="B33" s="18">
        <f>SUM(B3:B32)</f>
        <v>595589.64</v>
      </c>
      <c r="C33" s="18">
        <f>SUM(C3:C32)</f>
        <v>512185.88</v>
      </c>
      <c r="D33" s="18">
        <f>B33-C33</f>
        <v>83403.760000000009</v>
      </c>
      <c r="E33" s="13">
        <f>SUM(E3:E32)</f>
        <v>143954.66999999998</v>
      </c>
      <c r="F33" s="13">
        <f>SUM(F3:F32)</f>
        <v>19833</v>
      </c>
      <c r="G33" s="13">
        <f>SUM(G3:G32)</f>
        <v>43000</v>
      </c>
      <c r="H33" s="13">
        <f>SUM(H14:I31)</f>
        <v>0</v>
      </c>
      <c r="I33" s="13">
        <f>SUM(I3:I32)</f>
        <v>40071.89</v>
      </c>
      <c r="J33" s="13">
        <f>SUM(J3:J32)</f>
        <v>35934.53</v>
      </c>
      <c r="K33" s="13">
        <f>SUM(K3:K32)</f>
        <v>33181.64</v>
      </c>
      <c r="L33" s="13">
        <f>SUM(L3:L20)</f>
        <v>0</v>
      </c>
      <c r="M33" s="13">
        <f>SUM(M3:M32)</f>
        <v>40964.03</v>
      </c>
      <c r="N33" s="13">
        <f>SUM(N3:N32)</f>
        <v>50745.33</v>
      </c>
      <c r="O33" s="13">
        <f>SUM(O3:O32)</f>
        <v>24426.91</v>
      </c>
      <c r="P33" s="13">
        <f>SUM(P3:P32)</f>
        <v>385</v>
      </c>
      <c r="Q33" s="13">
        <f>SUM(Q3:Q32)</f>
        <v>512185.88000000006</v>
      </c>
      <c r="R33" s="4">
        <f>B33-Q33</f>
        <v>83403.759999999951</v>
      </c>
      <c r="S33" s="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3"/>
      <c r="EH33" s="3"/>
      <c r="EI33" s="3"/>
      <c r="EJ33" s="3"/>
      <c r="EK33" s="3"/>
      <c r="EL33" s="3"/>
      <c r="EM33" s="3"/>
      <c r="EN33" s="3"/>
      <c r="EO33" s="3"/>
      <c r="EP33" s="3"/>
    </row>
    <row r="34" spans="1:146">
      <c r="A34" s="14"/>
      <c r="B34" s="14" t="s">
        <v>17</v>
      </c>
      <c r="C34" s="14"/>
      <c r="D34" s="67">
        <f>SUM(D3:D32)</f>
        <v>83403.75999999998</v>
      </c>
      <c r="E34" s="15">
        <v>143954.67000000001</v>
      </c>
      <c r="F34" s="15">
        <v>19833</v>
      </c>
      <c r="G34" s="15">
        <v>43000</v>
      </c>
      <c r="H34" s="15">
        <v>0</v>
      </c>
      <c r="I34" s="15">
        <v>40071.89</v>
      </c>
      <c r="J34" s="15">
        <v>35934.53</v>
      </c>
      <c r="K34" s="15">
        <v>33181.64</v>
      </c>
      <c r="L34" s="15">
        <v>0</v>
      </c>
      <c r="M34" s="15">
        <v>40964.03</v>
      </c>
      <c r="N34" s="15">
        <v>50745.33</v>
      </c>
      <c r="O34" s="15">
        <v>24426.91</v>
      </c>
      <c r="P34" s="15">
        <v>385</v>
      </c>
      <c r="Q34" s="15">
        <f>SUM(E34:P34)</f>
        <v>432497</v>
      </c>
      <c r="R34" s="4"/>
      <c r="S34" s="4"/>
    </row>
    <row r="35" spans="1:146">
      <c r="A35" s="14"/>
      <c r="B35" s="14" t="s">
        <v>18</v>
      </c>
      <c r="C35" s="14"/>
      <c r="D35" s="14"/>
      <c r="E35" s="16">
        <f t="shared" ref="E35:Q35" si="1">E34-E33</f>
        <v>0</v>
      </c>
      <c r="F35" s="16">
        <f t="shared" si="1"/>
        <v>0</v>
      </c>
      <c r="G35" s="16">
        <f t="shared" si="1"/>
        <v>0</v>
      </c>
      <c r="H35" s="16">
        <f t="shared" si="1"/>
        <v>0</v>
      </c>
      <c r="I35" s="16">
        <f t="shared" si="1"/>
        <v>0</v>
      </c>
      <c r="J35" s="16">
        <f t="shared" si="1"/>
        <v>0</v>
      </c>
      <c r="K35" s="16">
        <f t="shared" si="1"/>
        <v>0</v>
      </c>
      <c r="L35" s="16">
        <f t="shared" si="1"/>
        <v>0</v>
      </c>
      <c r="M35" s="16">
        <f t="shared" si="1"/>
        <v>0</v>
      </c>
      <c r="N35" s="16">
        <f t="shared" si="1"/>
        <v>0</v>
      </c>
      <c r="O35" s="16">
        <f t="shared" si="1"/>
        <v>0</v>
      </c>
      <c r="P35" s="16">
        <f t="shared" si="1"/>
        <v>0</v>
      </c>
      <c r="Q35" s="16">
        <f t="shared" si="1"/>
        <v>-79688.880000000063</v>
      </c>
      <c r="R35" s="4" t="s">
        <v>94</v>
      </c>
      <c r="S35" s="4"/>
    </row>
    <row r="36" spans="1:146">
      <c r="B36" s="14" t="s">
        <v>92</v>
      </c>
      <c r="E36" s="15">
        <v>143954.67000000001</v>
      </c>
      <c r="F36" s="15">
        <v>19833</v>
      </c>
      <c r="G36" s="15">
        <v>43000</v>
      </c>
      <c r="H36" s="15">
        <v>0</v>
      </c>
      <c r="I36" s="15">
        <v>40071.89</v>
      </c>
      <c r="J36" s="15">
        <v>35934.53</v>
      </c>
      <c r="K36" s="15">
        <v>33441.21</v>
      </c>
      <c r="L36" s="15">
        <v>0</v>
      </c>
      <c r="M36" s="15">
        <v>40964.03</v>
      </c>
      <c r="N36" s="15">
        <v>50745.33</v>
      </c>
      <c r="O36" s="15">
        <v>24790.91</v>
      </c>
      <c r="P36" s="15">
        <v>385</v>
      </c>
      <c r="Q36" s="15">
        <f>SUM(E36:P36)</f>
        <v>433120.56999999995</v>
      </c>
      <c r="S36" s="4"/>
    </row>
    <row r="37" spans="1:146">
      <c r="B37" s="14" t="s">
        <v>93</v>
      </c>
      <c r="E37" s="15">
        <f t="shared" ref="E37:H37" si="2">E33-E36</f>
        <v>0</v>
      </c>
      <c r="F37" s="15">
        <f t="shared" si="2"/>
        <v>0</v>
      </c>
      <c r="G37" s="15">
        <f t="shared" si="2"/>
        <v>0</v>
      </c>
      <c r="H37" s="15">
        <f t="shared" si="2"/>
        <v>0</v>
      </c>
      <c r="I37" s="15">
        <f t="shared" ref="I37" si="3">I33-I36</f>
        <v>0</v>
      </c>
      <c r="J37" s="15">
        <f t="shared" ref="J37" si="4">J33-J36</f>
        <v>0</v>
      </c>
      <c r="K37" s="15">
        <f t="shared" ref="K37" si="5">K33-K36</f>
        <v>-259.56999999999971</v>
      </c>
      <c r="L37" s="15">
        <f t="shared" ref="L37" si="6">L33-L36</f>
        <v>0</v>
      </c>
      <c r="M37" s="15">
        <f t="shared" ref="M37" si="7">M33-M36</f>
        <v>0</v>
      </c>
      <c r="N37" s="15">
        <f t="shared" ref="N37" si="8">N33-N36</f>
        <v>0</v>
      </c>
      <c r="O37" s="15">
        <f t="shared" ref="O37" si="9">O33-O36</f>
        <v>-364</v>
      </c>
      <c r="P37" s="15">
        <f t="shared" ref="P37" si="10">P33-P36</f>
        <v>0</v>
      </c>
      <c r="Q37" s="15">
        <f t="shared" ref="Q37" si="11">Q33-Q36</f>
        <v>79065.310000000114</v>
      </c>
      <c r="S37" s="4"/>
    </row>
    <row r="38" spans="1:146">
      <c r="J38" s="26"/>
      <c r="S38" s="4"/>
    </row>
    <row r="39" spans="1:146">
      <c r="K39" s="44" t="s">
        <v>72</v>
      </c>
      <c r="L39" s="44" t="s">
        <v>70</v>
      </c>
      <c r="M39" s="44" t="s">
        <v>71</v>
      </c>
    </row>
    <row r="40" spans="1:146">
      <c r="A40" s="45" t="s">
        <v>69</v>
      </c>
      <c r="B40" s="46"/>
      <c r="C40" s="46"/>
      <c r="D40" s="46"/>
      <c r="E40" s="46"/>
      <c r="F40" s="46"/>
      <c r="G40" s="46"/>
      <c r="H40" s="46"/>
      <c r="I40" s="46"/>
      <c r="J40" s="47"/>
      <c r="K40" s="52">
        <v>186428</v>
      </c>
      <c r="L40" s="53">
        <f>SUM(J34)</f>
        <v>35934.53</v>
      </c>
      <c r="M40" s="54">
        <f>K40-L40</f>
        <v>150493.47</v>
      </c>
      <c r="N40" s="1" t="s">
        <v>87</v>
      </c>
    </row>
    <row r="41" spans="1:146" ht="23.25" customHeight="1">
      <c r="A41" s="48" t="s">
        <v>79</v>
      </c>
      <c r="B41" s="63" t="s">
        <v>73</v>
      </c>
      <c r="C41" s="63"/>
      <c r="D41" s="63"/>
      <c r="E41" s="63"/>
      <c r="F41" s="57">
        <f>24737.34-17316.14</f>
        <v>7421.2000000000007</v>
      </c>
      <c r="G41" s="69" t="s">
        <v>83</v>
      </c>
      <c r="H41" s="70"/>
      <c r="I41" s="70"/>
      <c r="J41" s="71"/>
      <c r="K41" s="50">
        <v>7421.2</v>
      </c>
      <c r="L41" s="50">
        <v>7421.2</v>
      </c>
      <c r="M41" s="51">
        <f>SUM(K41-L41)</f>
        <v>0</v>
      </c>
    </row>
    <row r="42" spans="1:146" ht="22.5">
      <c r="A42" s="68" t="s">
        <v>80</v>
      </c>
      <c r="B42" s="63" t="s">
        <v>81</v>
      </c>
      <c r="C42" s="63"/>
      <c r="D42" s="63"/>
      <c r="E42" s="63"/>
      <c r="F42" s="57">
        <v>10005.709999999999</v>
      </c>
      <c r="G42" s="48"/>
      <c r="H42" s="51"/>
      <c r="I42" s="48"/>
      <c r="J42" s="48"/>
      <c r="K42" s="50">
        <v>10005.709999999999</v>
      </c>
      <c r="L42" s="50">
        <v>10005.709999999999</v>
      </c>
      <c r="M42" s="50">
        <f>K42-L42</f>
        <v>0</v>
      </c>
    </row>
    <row r="43" spans="1:146">
      <c r="A43" s="64" t="s">
        <v>82</v>
      </c>
      <c r="B43" s="64"/>
      <c r="C43" s="64"/>
      <c r="D43" s="64"/>
      <c r="E43" s="64"/>
      <c r="F43" s="49"/>
      <c r="G43" s="55"/>
      <c r="H43" s="55"/>
      <c r="I43" s="55"/>
      <c r="J43" s="55"/>
      <c r="K43" s="56">
        <f>SUM(K40:K42)</f>
        <v>203854.91</v>
      </c>
      <c r="L43" s="56">
        <f t="shared" ref="L43:M43" si="12">SUM(L40:L42)</f>
        <v>53361.439999999995</v>
      </c>
      <c r="M43" s="56">
        <f t="shared" si="12"/>
        <v>150493.47</v>
      </c>
    </row>
  </sheetData>
  <mergeCells count="5">
    <mergeCell ref="A1:Q1"/>
    <mergeCell ref="B41:E41"/>
    <mergeCell ref="B42:E42"/>
    <mergeCell ref="A43:E43"/>
    <mergeCell ref="G41:J4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2"/>
  <sheetViews>
    <sheetView zoomScaleNormal="100" workbookViewId="0">
      <selection activeCell="Q20" sqref="Q20"/>
    </sheetView>
  </sheetViews>
  <sheetFormatPr defaultRowHeight="12"/>
  <cols>
    <col min="1" max="1" width="19.7109375" style="1" bestFit="1" customWidth="1"/>
    <col min="2" max="2" width="11.85546875" style="1" bestFit="1" customWidth="1"/>
    <col min="3" max="3" width="11" style="1" customWidth="1"/>
    <col min="4" max="4" width="9.28515625" style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9" width="11.140625" style="1" bestFit="1" customWidth="1"/>
    <col min="10" max="10" width="6.7109375" style="1" bestFit="1" customWidth="1"/>
    <col min="11" max="11" width="11.140625" style="1" bestFit="1" customWidth="1"/>
    <col min="12" max="12" width="11.42578125" style="1" customWidth="1"/>
    <col min="13" max="13" width="11" style="1" bestFit="1" customWidth="1"/>
    <col min="14" max="14" width="12" style="1" customWidth="1"/>
    <col min="15" max="15" width="11.42578125" style="1" bestFit="1" customWidth="1"/>
    <col min="16" max="16" width="10.28515625" style="1" bestFit="1" customWidth="1"/>
    <col min="17" max="17" width="11.140625" style="1" bestFit="1" customWidth="1"/>
    <col min="18" max="18" width="11.42578125" style="1" bestFit="1" customWidth="1"/>
    <col min="19" max="19" width="15.42578125" style="1" bestFit="1" customWidth="1"/>
    <col min="20" max="16384" width="9.140625" style="1"/>
  </cols>
  <sheetData>
    <row r="1" spans="1:146" ht="15.75">
      <c r="A1" s="62" t="s">
        <v>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46" ht="56.25">
      <c r="A2" s="21" t="s">
        <v>28</v>
      </c>
      <c r="B2" s="22" t="s">
        <v>1</v>
      </c>
      <c r="C2" s="23" t="s">
        <v>35</v>
      </c>
      <c r="D2" s="23" t="s">
        <v>36</v>
      </c>
      <c r="E2" s="23" t="s">
        <v>37</v>
      </c>
      <c r="F2" s="23" t="s">
        <v>38</v>
      </c>
      <c r="G2" s="23" t="s">
        <v>58</v>
      </c>
      <c r="H2" s="23" t="s">
        <v>27</v>
      </c>
      <c r="I2" s="23" t="s">
        <v>4</v>
      </c>
      <c r="J2" s="23" t="s">
        <v>6</v>
      </c>
      <c r="K2" s="23" t="s">
        <v>30</v>
      </c>
      <c r="L2" s="24" t="s">
        <v>3</v>
      </c>
      <c r="M2" s="23" t="s">
        <v>22</v>
      </c>
      <c r="N2" s="24" t="s">
        <v>19</v>
      </c>
      <c r="O2" s="24" t="s">
        <v>10</v>
      </c>
      <c r="P2" s="24" t="s">
        <v>23</v>
      </c>
      <c r="Q2" s="25" t="s">
        <v>2</v>
      </c>
    </row>
    <row r="3" spans="1:146" ht="22.5">
      <c r="A3" s="17" t="s">
        <v>13</v>
      </c>
      <c r="B3" s="18">
        <v>25758.61</v>
      </c>
      <c r="C3" s="5"/>
      <c r="D3" s="5"/>
      <c r="E3" s="5"/>
      <c r="F3" s="5"/>
      <c r="G3" s="5"/>
      <c r="H3" s="6"/>
      <c r="I3" s="5">
        <v>3000</v>
      </c>
      <c r="J3" s="5"/>
      <c r="K3" s="5">
        <v>309.27999999999997</v>
      </c>
      <c r="L3" s="7">
        <v>17449.330000000002</v>
      </c>
      <c r="M3" s="7"/>
      <c r="N3" s="7"/>
      <c r="O3" s="7">
        <v>5000</v>
      </c>
      <c r="P3" s="7"/>
      <c r="Q3" s="8">
        <f>SUM(C3:P3)</f>
        <v>25758.61</v>
      </c>
      <c r="R3" s="4">
        <f t="shared" ref="R3:R9" si="0">B3-Q3</f>
        <v>0</v>
      </c>
    </row>
    <row r="4" spans="1:146" ht="22.5">
      <c r="A4" s="19" t="s">
        <v>14</v>
      </c>
      <c r="B4" s="18">
        <v>3000</v>
      </c>
      <c r="C4" s="6"/>
      <c r="D4" s="6"/>
      <c r="E4" s="6"/>
      <c r="F4" s="6"/>
      <c r="G4" s="6"/>
      <c r="H4" s="9"/>
      <c r="I4" s="5"/>
      <c r="J4" s="6"/>
      <c r="K4" s="6">
        <v>3000</v>
      </c>
      <c r="L4" s="7"/>
      <c r="M4" s="7"/>
      <c r="N4" s="7"/>
      <c r="O4" s="7"/>
      <c r="P4" s="7"/>
      <c r="Q4" s="8">
        <f t="shared" ref="Q4:Q14" si="1">SUM(C4:O4)</f>
        <v>3000</v>
      </c>
      <c r="R4" s="4">
        <f t="shared" si="0"/>
        <v>0</v>
      </c>
    </row>
    <row r="5" spans="1:146" ht="22.5">
      <c r="A5" s="17" t="s">
        <v>0</v>
      </c>
      <c r="B5" s="18">
        <v>3000</v>
      </c>
      <c r="C5" s="6"/>
      <c r="D5" s="6"/>
      <c r="E5" s="6"/>
      <c r="F5" s="6"/>
      <c r="G5" s="6"/>
      <c r="H5" s="5"/>
      <c r="I5" s="5"/>
      <c r="J5" s="6"/>
      <c r="K5" s="6">
        <v>3000</v>
      </c>
      <c r="L5" s="7"/>
      <c r="M5" s="7"/>
      <c r="N5" s="7"/>
      <c r="O5" s="7"/>
      <c r="P5" s="7"/>
      <c r="Q5" s="8">
        <f t="shared" si="1"/>
        <v>3000</v>
      </c>
      <c r="R5" s="4">
        <f t="shared" si="0"/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  <c r="EI5" s="3"/>
      <c r="EJ5" s="3"/>
      <c r="EK5" s="3"/>
      <c r="EL5" s="3"/>
      <c r="EM5" s="3"/>
      <c r="EN5" s="3"/>
      <c r="EO5" s="3"/>
      <c r="EP5" s="3"/>
    </row>
    <row r="6" spans="1:146" ht="33.75">
      <c r="A6" s="17" t="s">
        <v>25</v>
      </c>
      <c r="B6" s="18">
        <v>3000</v>
      </c>
      <c r="C6" s="6"/>
      <c r="D6" s="6"/>
      <c r="E6" s="6"/>
      <c r="F6" s="6"/>
      <c r="G6" s="6"/>
      <c r="H6" s="6"/>
      <c r="I6" s="5"/>
      <c r="J6" s="10"/>
      <c r="K6" s="10">
        <v>3000</v>
      </c>
      <c r="L6" s="7"/>
      <c r="M6" s="7"/>
      <c r="N6" s="7"/>
      <c r="O6" s="7"/>
      <c r="P6" s="7"/>
      <c r="Q6" s="8">
        <f t="shared" si="1"/>
        <v>3000</v>
      </c>
      <c r="R6" s="4">
        <f t="shared" si="0"/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  <c r="EI6" s="3"/>
      <c r="EJ6" s="3"/>
      <c r="EK6" s="3"/>
      <c r="EL6" s="3"/>
      <c r="EM6" s="3"/>
      <c r="EN6" s="3"/>
      <c r="EO6" s="3"/>
      <c r="EP6" s="3"/>
    </row>
    <row r="7" spans="1:146" ht="22.5">
      <c r="A7" s="17" t="s">
        <v>5</v>
      </c>
      <c r="B7" s="18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v>3000</v>
      </c>
      <c r="O7" s="11"/>
      <c r="P7" s="11"/>
      <c r="Q7" s="8">
        <f t="shared" si="1"/>
        <v>3000</v>
      </c>
      <c r="R7" s="4">
        <f t="shared" si="0"/>
        <v>0</v>
      </c>
    </row>
    <row r="8" spans="1:146" ht="22.5">
      <c r="A8" s="19" t="s">
        <v>8</v>
      </c>
      <c r="B8" s="18">
        <v>22000</v>
      </c>
      <c r="C8" s="6" t="s">
        <v>15</v>
      </c>
      <c r="D8" s="6"/>
      <c r="E8" s="6"/>
      <c r="F8" s="6"/>
      <c r="G8" s="6"/>
      <c r="H8" s="9"/>
      <c r="I8" s="5"/>
      <c r="J8" s="6"/>
      <c r="K8" s="6">
        <v>21004.75</v>
      </c>
      <c r="L8" s="7">
        <v>995.25</v>
      </c>
      <c r="M8" s="7"/>
      <c r="N8" s="7"/>
      <c r="O8" s="7"/>
      <c r="P8" s="7"/>
      <c r="Q8" s="8">
        <f t="shared" si="1"/>
        <v>22000</v>
      </c>
      <c r="R8" s="4">
        <f t="shared" si="0"/>
        <v>0</v>
      </c>
    </row>
    <row r="9" spans="1:146" ht="23.25" customHeight="1">
      <c r="A9" s="19" t="s">
        <v>7</v>
      </c>
      <c r="B9" s="18">
        <v>5000</v>
      </c>
      <c r="C9" s="6" t="s">
        <v>15</v>
      </c>
      <c r="D9" s="6"/>
      <c r="E9" s="6"/>
      <c r="F9" s="6"/>
      <c r="G9" s="6"/>
      <c r="H9" s="9"/>
      <c r="I9" s="5" t="s">
        <v>15</v>
      </c>
      <c r="J9" s="6"/>
      <c r="K9" s="6">
        <v>5000</v>
      </c>
      <c r="L9" s="7" t="s">
        <v>15</v>
      </c>
      <c r="M9" s="7"/>
      <c r="N9" s="7" t="s">
        <v>15</v>
      </c>
      <c r="O9" s="7"/>
      <c r="P9" s="7" t="s">
        <v>15</v>
      </c>
      <c r="Q9" s="8">
        <f>SUM(C9:P9)</f>
        <v>5000</v>
      </c>
      <c r="R9" s="4">
        <f t="shared" si="0"/>
        <v>0</v>
      </c>
    </row>
    <row r="10" spans="1:146" ht="22.5">
      <c r="A10" s="19" t="s">
        <v>11</v>
      </c>
      <c r="B10" s="18">
        <v>3000</v>
      </c>
      <c r="C10" s="6"/>
      <c r="D10" s="6"/>
      <c r="E10" s="6"/>
      <c r="F10" s="6"/>
      <c r="G10" s="6"/>
      <c r="H10" s="9"/>
      <c r="I10" s="5" t="s">
        <v>15</v>
      </c>
      <c r="J10" s="6"/>
      <c r="K10" s="6">
        <v>1000</v>
      </c>
      <c r="L10" s="7">
        <v>2000</v>
      </c>
      <c r="M10" s="7"/>
      <c r="N10" s="7"/>
      <c r="O10" s="7"/>
      <c r="P10" s="7"/>
      <c r="Q10" s="8">
        <f t="shared" si="1"/>
        <v>3000</v>
      </c>
      <c r="R10" s="4"/>
    </row>
    <row r="11" spans="1:146" ht="22.5">
      <c r="A11" s="19" t="s">
        <v>12</v>
      </c>
      <c r="B11" s="18">
        <v>5000</v>
      </c>
      <c r="C11" s="6"/>
      <c r="D11" s="6"/>
      <c r="E11" s="6"/>
      <c r="F11" s="6"/>
      <c r="G11" s="6"/>
      <c r="H11" s="9"/>
      <c r="I11" s="5" t="s">
        <v>15</v>
      </c>
      <c r="J11" s="6"/>
      <c r="K11" s="6">
        <v>1000</v>
      </c>
      <c r="L11" s="7">
        <v>4000</v>
      </c>
      <c r="M11" s="7"/>
      <c r="N11" s="7"/>
      <c r="O11" s="7"/>
      <c r="P11" s="7"/>
      <c r="Q11" s="8">
        <f t="shared" si="1"/>
        <v>5000</v>
      </c>
      <c r="R11" s="4">
        <f t="shared" ref="R11:R19" si="2">B11-Q11</f>
        <v>0</v>
      </c>
    </row>
    <row r="12" spans="1:146" ht="33.75">
      <c r="A12" s="19" t="s">
        <v>16</v>
      </c>
      <c r="B12" s="18">
        <v>1650</v>
      </c>
      <c r="C12" s="6"/>
      <c r="D12" s="6"/>
      <c r="E12" s="6"/>
      <c r="F12" s="6"/>
      <c r="G12" s="6"/>
      <c r="H12" s="9"/>
      <c r="I12" s="5"/>
      <c r="J12" s="6"/>
      <c r="K12" s="6">
        <v>1650</v>
      </c>
      <c r="L12" s="7"/>
      <c r="M12" s="7"/>
      <c r="N12" s="7"/>
      <c r="O12" s="7"/>
      <c r="P12" s="7"/>
      <c r="Q12" s="8">
        <f t="shared" si="1"/>
        <v>1650</v>
      </c>
      <c r="R12" s="4">
        <f t="shared" si="2"/>
        <v>0</v>
      </c>
    </row>
    <row r="13" spans="1:146" ht="33.75">
      <c r="A13" s="19" t="s">
        <v>9</v>
      </c>
      <c r="B13" s="18">
        <v>25000</v>
      </c>
      <c r="C13" s="6"/>
      <c r="D13" s="6"/>
      <c r="E13" s="6"/>
      <c r="F13" s="6"/>
      <c r="G13" s="6"/>
      <c r="H13" s="9" t="s">
        <v>15</v>
      </c>
      <c r="I13" s="5"/>
      <c r="J13" s="6"/>
      <c r="K13" s="6"/>
      <c r="L13" s="7">
        <v>25000</v>
      </c>
      <c r="M13" s="7"/>
      <c r="N13" s="7"/>
      <c r="O13" s="7"/>
      <c r="P13" s="7"/>
      <c r="Q13" s="8">
        <f t="shared" si="1"/>
        <v>25000</v>
      </c>
      <c r="R13" s="4">
        <f t="shared" si="2"/>
        <v>0</v>
      </c>
    </row>
    <row r="14" spans="1:146" ht="22.5">
      <c r="A14" s="19" t="s">
        <v>39</v>
      </c>
      <c r="B14" s="18">
        <v>500</v>
      </c>
      <c r="C14" s="6"/>
      <c r="D14" s="6"/>
      <c r="E14" s="6"/>
      <c r="F14" s="6"/>
      <c r="G14" s="6"/>
      <c r="H14" s="9"/>
      <c r="I14" s="5"/>
      <c r="J14" s="6"/>
      <c r="K14" s="6">
        <v>500</v>
      </c>
      <c r="L14" s="6"/>
      <c r="M14" s="7"/>
      <c r="N14" s="7"/>
      <c r="O14" s="7"/>
      <c r="P14" s="7"/>
      <c r="Q14" s="8">
        <f t="shared" si="1"/>
        <v>500</v>
      </c>
      <c r="R14" s="4">
        <f t="shared" si="2"/>
        <v>0</v>
      </c>
      <c r="S14" s="4"/>
    </row>
    <row r="15" spans="1:146" ht="21.75" customHeight="1">
      <c r="A15" s="19" t="s">
        <v>26</v>
      </c>
      <c r="B15" s="18">
        <v>500</v>
      </c>
      <c r="C15" s="6"/>
      <c r="D15" s="6"/>
      <c r="E15" s="6"/>
      <c r="F15" s="6" t="s">
        <v>15</v>
      </c>
      <c r="G15" s="6"/>
      <c r="H15" s="12"/>
      <c r="I15" s="5"/>
      <c r="J15" s="6"/>
      <c r="K15" s="6">
        <v>500</v>
      </c>
      <c r="L15" s="6"/>
      <c r="M15" s="7"/>
      <c r="N15" s="7"/>
      <c r="O15" s="7"/>
      <c r="P15" s="7"/>
      <c r="Q15" s="8">
        <f t="shared" ref="Q15:Q18" si="3">SUM(C15:O15)</f>
        <v>500</v>
      </c>
      <c r="R15" s="4">
        <f t="shared" si="2"/>
        <v>0</v>
      </c>
      <c r="S15" s="4"/>
    </row>
    <row r="16" spans="1:146" ht="21.75" customHeight="1">
      <c r="A16" s="19" t="s">
        <v>40</v>
      </c>
      <c r="B16" s="18">
        <v>500</v>
      </c>
      <c r="C16" s="6"/>
      <c r="D16" s="6"/>
      <c r="E16" s="6"/>
      <c r="F16" s="6" t="s">
        <v>15</v>
      </c>
      <c r="G16" s="6"/>
      <c r="H16" s="12"/>
      <c r="I16" s="5"/>
      <c r="J16" s="6"/>
      <c r="K16" s="28">
        <v>500</v>
      </c>
      <c r="L16" s="6"/>
      <c r="M16" s="7"/>
      <c r="N16" s="7"/>
      <c r="O16" s="7"/>
      <c r="P16" s="7"/>
      <c r="Q16" s="8">
        <f t="shared" si="3"/>
        <v>500</v>
      </c>
      <c r="R16" s="4">
        <f t="shared" si="2"/>
        <v>0</v>
      </c>
      <c r="S16" s="4"/>
    </row>
    <row r="17" spans="1:146" ht="22.5">
      <c r="A17" s="19" t="s">
        <v>32</v>
      </c>
      <c r="B17" s="18">
        <v>500</v>
      </c>
      <c r="C17" s="28"/>
      <c r="D17" s="28"/>
      <c r="E17" s="28"/>
      <c r="F17" s="28"/>
      <c r="G17" s="28"/>
      <c r="H17" s="12"/>
      <c r="I17" s="29"/>
      <c r="J17" s="28"/>
      <c r="K17" s="28">
        <v>500</v>
      </c>
      <c r="L17" s="28"/>
      <c r="M17" s="28"/>
      <c r="N17" s="28"/>
      <c r="O17" s="28"/>
      <c r="P17" s="28"/>
      <c r="Q17" s="8">
        <f t="shared" si="3"/>
        <v>500</v>
      </c>
      <c r="R17" s="4">
        <f t="shared" si="2"/>
        <v>0</v>
      </c>
      <c r="S17" s="4"/>
      <c r="T17" s="27"/>
    </row>
    <row r="18" spans="1:146" ht="24.75" customHeight="1">
      <c r="A18" s="19" t="s">
        <v>66</v>
      </c>
      <c r="B18" s="18">
        <v>5000</v>
      </c>
      <c r="C18" s="28">
        <v>5000</v>
      </c>
      <c r="D18" s="28"/>
      <c r="E18" s="28"/>
      <c r="F18" s="28"/>
      <c r="G18" s="28"/>
      <c r="H18" s="12"/>
      <c r="I18" s="29"/>
      <c r="J18" s="28"/>
      <c r="K18" s="28"/>
      <c r="L18" s="28"/>
      <c r="M18" s="28"/>
      <c r="N18" s="28"/>
      <c r="O18" s="28"/>
      <c r="P18" s="28"/>
      <c r="Q18" s="8">
        <f t="shared" si="3"/>
        <v>5000</v>
      </c>
      <c r="R18" s="4">
        <f t="shared" si="2"/>
        <v>0</v>
      </c>
      <c r="S18" s="4"/>
      <c r="T18" s="27"/>
    </row>
    <row r="19" spans="1:146">
      <c r="A19" s="20" t="s">
        <v>2</v>
      </c>
      <c r="B19" s="18">
        <f>SUM(B3:B18)</f>
        <v>106408.61</v>
      </c>
      <c r="C19" s="13">
        <f>SUM(C3:C18)</f>
        <v>5000</v>
      </c>
      <c r="D19" s="13">
        <f t="shared" ref="D19:P19" si="4">SUM(D3:D17)</f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3000</v>
      </c>
      <c r="J19" s="13">
        <f t="shared" si="4"/>
        <v>0</v>
      </c>
      <c r="K19" s="13">
        <f t="shared" si="4"/>
        <v>40964.03</v>
      </c>
      <c r="L19" s="13">
        <f t="shared" si="4"/>
        <v>49444.58</v>
      </c>
      <c r="M19" s="13">
        <f t="shared" si="4"/>
        <v>0</v>
      </c>
      <c r="N19" s="13">
        <f t="shared" si="4"/>
        <v>3000</v>
      </c>
      <c r="O19" s="13">
        <f t="shared" si="4"/>
        <v>5000</v>
      </c>
      <c r="P19" s="13">
        <f t="shared" si="4"/>
        <v>0</v>
      </c>
      <c r="Q19" s="13">
        <f>SUM(Q3:Q18)</f>
        <v>106408.61</v>
      </c>
      <c r="R19" s="4">
        <f t="shared" si="2"/>
        <v>0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3"/>
      <c r="EH19" s="3"/>
      <c r="EI19" s="3"/>
      <c r="EJ19" s="3"/>
      <c r="EK19" s="3"/>
      <c r="EL19" s="3"/>
      <c r="EM19" s="3"/>
      <c r="EN19" s="3"/>
      <c r="EO19" s="3"/>
      <c r="EP19" s="3"/>
    </row>
    <row r="20" spans="1:146">
      <c r="A20" s="14"/>
      <c r="B20" s="14" t="s">
        <v>17</v>
      </c>
      <c r="C20" s="15">
        <v>5000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3000</v>
      </c>
      <c r="J20" s="15">
        <v>0</v>
      </c>
      <c r="K20" s="15">
        <v>40964.03</v>
      </c>
      <c r="L20" s="15">
        <v>49444.58</v>
      </c>
      <c r="M20" s="15">
        <v>0</v>
      </c>
      <c r="N20" s="15">
        <v>3000</v>
      </c>
      <c r="O20" s="15">
        <v>5000</v>
      </c>
      <c r="P20" s="15">
        <v>0</v>
      </c>
      <c r="Q20" s="15">
        <f>SUM(C20:P20)</f>
        <v>106408.61</v>
      </c>
      <c r="R20" s="4"/>
    </row>
    <row r="21" spans="1:146">
      <c r="A21" s="14"/>
      <c r="B21" s="14" t="s">
        <v>18</v>
      </c>
      <c r="C21" s="16">
        <f>C20-C19</f>
        <v>0</v>
      </c>
      <c r="D21" s="16">
        <f t="shared" ref="D21:Q21" si="5">D20-D19</f>
        <v>0</v>
      </c>
      <c r="E21" s="16">
        <f t="shared" si="5"/>
        <v>0</v>
      </c>
      <c r="F21" s="16">
        <f t="shared" si="5"/>
        <v>0</v>
      </c>
      <c r="G21" s="16">
        <f t="shared" si="5"/>
        <v>0</v>
      </c>
      <c r="H21" s="16">
        <f t="shared" si="5"/>
        <v>0</v>
      </c>
      <c r="I21" s="16">
        <f t="shared" si="5"/>
        <v>0</v>
      </c>
      <c r="J21" s="16">
        <f t="shared" si="5"/>
        <v>0</v>
      </c>
      <c r="K21" s="16">
        <f t="shared" si="5"/>
        <v>0</v>
      </c>
      <c r="L21" s="16">
        <f t="shared" si="5"/>
        <v>0</v>
      </c>
      <c r="M21" s="16">
        <f t="shared" si="5"/>
        <v>0</v>
      </c>
      <c r="N21" s="16">
        <f t="shared" si="5"/>
        <v>0</v>
      </c>
      <c r="O21" s="16">
        <f t="shared" si="5"/>
        <v>0</v>
      </c>
      <c r="P21" s="16">
        <f t="shared" si="5"/>
        <v>0</v>
      </c>
      <c r="Q21" s="16">
        <f t="shared" si="5"/>
        <v>0</v>
      </c>
      <c r="R21" s="4"/>
    </row>
    <row r="22" spans="1:146">
      <c r="H22" s="26"/>
    </row>
  </sheetData>
  <mergeCells count="1">
    <mergeCell ref="A1:Q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1"/>
  <sheetViews>
    <sheetView workbookViewId="0">
      <selection sqref="A1:Q1"/>
    </sheetView>
  </sheetViews>
  <sheetFormatPr defaultRowHeight="12"/>
  <cols>
    <col min="1" max="1" width="19.7109375" style="1" bestFit="1" customWidth="1"/>
    <col min="2" max="2" width="11.85546875" style="1" bestFit="1" customWidth="1"/>
    <col min="3" max="3" width="11" style="1" customWidth="1"/>
    <col min="4" max="4" width="9.28515625" style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9" width="11.140625" style="1" bestFit="1" customWidth="1"/>
    <col min="10" max="10" width="6.7109375" style="1" bestFit="1" customWidth="1"/>
    <col min="11" max="11" width="11.140625" style="1" bestFit="1" customWidth="1"/>
    <col min="12" max="12" width="11.42578125" style="1" customWidth="1"/>
    <col min="13" max="13" width="11" style="1" bestFit="1" customWidth="1"/>
    <col min="14" max="14" width="12" style="1" customWidth="1"/>
    <col min="15" max="15" width="11.42578125" style="1" bestFit="1" customWidth="1"/>
    <col min="16" max="16" width="10.28515625" style="1" bestFit="1" customWidth="1"/>
    <col min="17" max="17" width="11.140625" style="1" bestFit="1" customWidth="1"/>
    <col min="18" max="18" width="11.42578125" style="1" bestFit="1" customWidth="1"/>
    <col min="19" max="19" width="15.42578125" style="1" bestFit="1" customWidth="1"/>
    <col min="20" max="16384" width="9.140625" style="1"/>
  </cols>
  <sheetData>
    <row r="1" spans="1:146" ht="15.75">
      <c r="A1" s="62" t="s">
        <v>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46" ht="56.25">
      <c r="A2" s="21" t="s">
        <v>31</v>
      </c>
      <c r="B2" s="22" t="s">
        <v>1</v>
      </c>
      <c r="C2" s="23" t="s">
        <v>35</v>
      </c>
      <c r="D2" s="23" t="s">
        <v>36</v>
      </c>
      <c r="E2" s="23" t="s">
        <v>37</v>
      </c>
      <c r="F2" s="23" t="s">
        <v>38</v>
      </c>
      <c r="G2" s="23" t="s">
        <v>58</v>
      </c>
      <c r="H2" s="23" t="s">
        <v>27</v>
      </c>
      <c r="I2" s="23" t="s">
        <v>4</v>
      </c>
      <c r="J2" s="23" t="s">
        <v>6</v>
      </c>
      <c r="K2" s="23" t="s">
        <v>30</v>
      </c>
      <c r="L2" s="24" t="s">
        <v>3</v>
      </c>
      <c r="M2" s="23" t="s">
        <v>22</v>
      </c>
      <c r="N2" s="24" t="s">
        <v>19</v>
      </c>
      <c r="O2" s="24" t="s">
        <v>10</v>
      </c>
      <c r="P2" s="24" t="s">
        <v>23</v>
      </c>
      <c r="Q2" s="25" t="s">
        <v>2</v>
      </c>
    </row>
    <row r="3" spans="1:146" ht="22.5">
      <c r="A3" s="17" t="s">
        <v>13</v>
      </c>
      <c r="B3" s="18">
        <v>25758.61</v>
      </c>
      <c r="C3" s="5"/>
      <c r="D3" s="5"/>
      <c r="E3" s="5"/>
      <c r="F3" s="5"/>
      <c r="G3" s="5"/>
      <c r="H3" s="6"/>
      <c r="I3" s="5">
        <v>3000</v>
      </c>
      <c r="J3" s="5"/>
      <c r="K3" s="5">
        <v>309.27999999999997</v>
      </c>
      <c r="L3" s="7">
        <v>17449.330000000002</v>
      </c>
      <c r="M3" s="7"/>
      <c r="N3" s="7"/>
      <c r="O3" s="7">
        <v>5000</v>
      </c>
      <c r="P3" s="7"/>
      <c r="Q3" s="8">
        <f>SUM(C3:P3)</f>
        <v>25758.61</v>
      </c>
      <c r="R3" s="4">
        <f t="shared" ref="R3:R9" si="0">B3-Q3</f>
        <v>0</v>
      </c>
    </row>
    <row r="4" spans="1:146" ht="22.5">
      <c r="A4" s="19" t="s">
        <v>14</v>
      </c>
      <c r="B4" s="18">
        <v>3000</v>
      </c>
      <c r="C4" s="6"/>
      <c r="D4" s="6"/>
      <c r="E4" s="6"/>
      <c r="F4" s="6"/>
      <c r="G4" s="6"/>
      <c r="H4" s="9"/>
      <c r="I4" s="5"/>
      <c r="J4" s="6"/>
      <c r="K4" s="6">
        <v>3000</v>
      </c>
      <c r="L4" s="7"/>
      <c r="M4" s="7"/>
      <c r="N4" s="7"/>
      <c r="O4" s="7"/>
      <c r="P4" s="7"/>
      <c r="Q4" s="8">
        <f t="shared" ref="Q4:Q17" si="1">SUM(C4:O4)</f>
        <v>3000</v>
      </c>
      <c r="R4" s="4">
        <f t="shared" si="0"/>
        <v>0</v>
      </c>
    </row>
    <row r="5" spans="1:146" ht="22.5">
      <c r="A5" s="17" t="s">
        <v>0</v>
      </c>
      <c r="B5" s="18">
        <v>3000</v>
      </c>
      <c r="C5" s="6"/>
      <c r="D5" s="6"/>
      <c r="E5" s="6"/>
      <c r="F5" s="6"/>
      <c r="G5" s="6"/>
      <c r="H5" s="5"/>
      <c r="I5" s="5"/>
      <c r="J5" s="6"/>
      <c r="K5" s="6">
        <v>3000</v>
      </c>
      <c r="L5" s="7"/>
      <c r="M5" s="7"/>
      <c r="N5" s="7"/>
      <c r="O5" s="7"/>
      <c r="P5" s="7"/>
      <c r="Q5" s="8">
        <f t="shared" si="1"/>
        <v>3000</v>
      </c>
      <c r="R5" s="4">
        <f t="shared" si="0"/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  <c r="EI5" s="3"/>
      <c r="EJ5" s="3"/>
      <c r="EK5" s="3"/>
      <c r="EL5" s="3"/>
      <c r="EM5" s="3"/>
      <c r="EN5" s="3"/>
      <c r="EO5" s="3"/>
      <c r="EP5" s="3"/>
    </row>
    <row r="6" spans="1:146" ht="33.75">
      <c r="A6" s="17" t="s">
        <v>25</v>
      </c>
      <c r="B6" s="18">
        <v>3000</v>
      </c>
      <c r="C6" s="6"/>
      <c r="D6" s="6"/>
      <c r="E6" s="6"/>
      <c r="F6" s="6"/>
      <c r="G6" s="6"/>
      <c r="H6" s="6"/>
      <c r="I6" s="5"/>
      <c r="J6" s="10"/>
      <c r="K6" s="10">
        <v>3000</v>
      </c>
      <c r="L6" s="7"/>
      <c r="M6" s="7"/>
      <c r="N6" s="7"/>
      <c r="O6" s="7"/>
      <c r="P6" s="7"/>
      <c r="Q6" s="8">
        <f t="shared" si="1"/>
        <v>3000</v>
      </c>
      <c r="R6" s="4">
        <f t="shared" si="0"/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  <c r="EI6" s="3"/>
      <c r="EJ6" s="3"/>
      <c r="EK6" s="3"/>
      <c r="EL6" s="3"/>
      <c r="EM6" s="3"/>
      <c r="EN6" s="3"/>
      <c r="EO6" s="3"/>
      <c r="EP6" s="3"/>
    </row>
    <row r="7" spans="1:146" ht="22.5">
      <c r="A7" s="17" t="s">
        <v>5</v>
      </c>
      <c r="B7" s="18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v>3000</v>
      </c>
      <c r="O7" s="11"/>
      <c r="P7" s="11"/>
      <c r="Q7" s="8">
        <f t="shared" si="1"/>
        <v>3000</v>
      </c>
      <c r="R7" s="4">
        <f t="shared" si="0"/>
        <v>0</v>
      </c>
    </row>
    <row r="8" spans="1:146" ht="22.5">
      <c r="A8" s="19" t="s">
        <v>8</v>
      </c>
      <c r="B8" s="18">
        <v>22000</v>
      </c>
      <c r="C8" s="6" t="s">
        <v>15</v>
      </c>
      <c r="D8" s="6"/>
      <c r="E8" s="6"/>
      <c r="F8" s="6"/>
      <c r="G8" s="6"/>
      <c r="H8" s="9"/>
      <c r="I8" s="5"/>
      <c r="J8" s="6"/>
      <c r="K8" s="6">
        <v>21004.75</v>
      </c>
      <c r="L8" s="7">
        <v>995.25</v>
      </c>
      <c r="M8" s="7"/>
      <c r="N8" s="7"/>
      <c r="O8" s="7"/>
      <c r="P8" s="7"/>
      <c r="Q8" s="8">
        <f t="shared" si="1"/>
        <v>22000</v>
      </c>
      <c r="R8" s="4">
        <f t="shared" si="0"/>
        <v>0</v>
      </c>
    </row>
    <row r="9" spans="1:146" ht="23.25" customHeight="1">
      <c r="A9" s="19" t="s">
        <v>7</v>
      </c>
      <c r="B9" s="18">
        <v>5000</v>
      </c>
      <c r="C9" s="6" t="s">
        <v>15</v>
      </c>
      <c r="D9" s="6"/>
      <c r="E9" s="6"/>
      <c r="F9" s="6"/>
      <c r="G9" s="6"/>
      <c r="H9" s="9"/>
      <c r="I9" s="5" t="s">
        <v>15</v>
      </c>
      <c r="J9" s="6"/>
      <c r="K9" s="6">
        <v>5000</v>
      </c>
      <c r="L9" s="7" t="s">
        <v>15</v>
      </c>
      <c r="M9" s="7"/>
      <c r="N9" s="7" t="s">
        <v>15</v>
      </c>
      <c r="O9" s="7"/>
      <c r="P9" s="7" t="s">
        <v>15</v>
      </c>
      <c r="Q9" s="8">
        <f>SUM(C9:P9)</f>
        <v>5000</v>
      </c>
      <c r="R9" s="4">
        <f t="shared" si="0"/>
        <v>0</v>
      </c>
    </row>
    <row r="10" spans="1:146" ht="22.5">
      <c r="A10" s="19" t="s">
        <v>11</v>
      </c>
      <c r="B10" s="18">
        <v>3000</v>
      </c>
      <c r="C10" s="6"/>
      <c r="D10" s="6"/>
      <c r="E10" s="6"/>
      <c r="F10" s="6"/>
      <c r="G10" s="6"/>
      <c r="H10" s="9"/>
      <c r="I10" s="5" t="s">
        <v>15</v>
      </c>
      <c r="J10" s="6"/>
      <c r="K10" s="6">
        <v>1000</v>
      </c>
      <c r="L10" s="7">
        <v>2000</v>
      </c>
      <c r="M10" s="7"/>
      <c r="N10" s="7"/>
      <c r="O10" s="7"/>
      <c r="P10" s="7"/>
      <c r="Q10" s="8">
        <f t="shared" si="1"/>
        <v>3000</v>
      </c>
      <c r="R10" s="4"/>
    </row>
    <row r="11" spans="1:146" ht="22.5">
      <c r="A11" s="19" t="s">
        <v>12</v>
      </c>
      <c r="B11" s="18">
        <v>5000</v>
      </c>
      <c r="C11" s="6"/>
      <c r="D11" s="6"/>
      <c r="E11" s="6"/>
      <c r="F11" s="6"/>
      <c r="G11" s="6"/>
      <c r="H11" s="9"/>
      <c r="I11" s="5" t="s">
        <v>15</v>
      </c>
      <c r="J11" s="6"/>
      <c r="K11" s="6">
        <v>1000</v>
      </c>
      <c r="L11" s="7">
        <v>4000</v>
      </c>
      <c r="M11" s="7"/>
      <c r="N11" s="7"/>
      <c r="O11" s="7"/>
      <c r="P11" s="7"/>
      <c r="Q11" s="8">
        <f t="shared" si="1"/>
        <v>5000</v>
      </c>
      <c r="R11" s="4">
        <f t="shared" ref="R11:R18" si="2">B11-Q11</f>
        <v>0</v>
      </c>
    </row>
    <row r="12" spans="1:146" ht="33.75">
      <c r="A12" s="19" t="s">
        <v>16</v>
      </c>
      <c r="B12" s="18">
        <v>1650</v>
      </c>
      <c r="C12" s="6"/>
      <c r="D12" s="6"/>
      <c r="E12" s="6"/>
      <c r="F12" s="6"/>
      <c r="G12" s="6"/>
      <c r="H12" s="9"/>
      <c r="I12" s="5"/>
      <c r="J12" s="6"/>
      <c r="K12" s="6">
        <v>1650</v>
      </c>
      <c r="L12" s="7"/>
      <c r="M12" s="7"/>
      <c r="N12" s="7"/>
      <c r="O12" s="7"/>
      <c r="P12" s="7"/>
      <c r="Q12" s="8">
        <f t="shared" si="1"/>
        <v>1650</v>
      </c>
      <c r="R12" s="4">
        <f t="shared" si="2"/>
        <v>0</v>
      </c>
    </row>
    <row r="13" spans="1:146" ht="33.75">
      <c r="A13" s="19" t="s">
        <v>9</v>
      </c>
      <c r="B13" s="18">
        <v>25000</v>
      </c>
      <c r="C13" s="6"/>
      <c r="D13" s="6"/>
      <c r="E13" s="6"/>
      <c r="F13" s="6"/>
      <c r="G13" s="6"/>
      <c r="H13" s="9" t="s">
        <v>15</v>
      </c>
      <c r="I13" s="5"/>
      <c r="J13" s="6"/>
      <c r="K13" s="6"/>
      <c r="L13" s="7">
        <v>25000</v>
      </c>
      <c r="M13" s="7"/>
      <c r="N13" s="7"/>
      <c r="O13" s="7"/>
      <c r="P13" s="7"/>
      <c r="Q13" s="8">
        <f t="shared" si="1"/>
        <v>25000</v>
      </c>
      <c r="R13" s="4">
        <f t="shared" si="2"/>
        <v>0</v>
      </c>
    </row>
    <row r="14" spans="1:146" ht="22.5">
      <c r="A14" s="19" t="s">
        <v>39</v>
      </c>
      <c r="B14" s="18">
        <v>500</v>
      </c>
      <c r="C14" s="6"/>
      <c r="D14" s="6"/>
      <c r="E14" s="6"/>
      <c r="F14" s="6"/>
      <c r="G14" s="6"/>
      <c r="H14" s="9"/>
      <c r="I14" s="5"/>
      <c r="J14" s="6"/>
      <c r="K14" s="6">
        <v>500</v>
      </c>
      <c r="L14" s="6"/>
      <c r="M14" s="7"/>
      <c r="N14" s="7"/>
      <c r="O14" s="7"/>
      <c r="P14" s="7"/>
      <c r="Q14" s="8">
        <f t="shared" si="1"/>
        <v>500</v>
      </c>
      <c r="R14" s="4">
        <f t="shared" si="2"/>
        <v>0</v>
      </c>
      <c r="S14" s="4"/>
    </row>
    <row r="15" spans="1:146" ht="21.75" customHeight="1">
      <c r="A15" s="19" t="s">
        <v>26</v>
      </c>
      <c r="B15" s="18">
        <v>500</v>
      </c>
      <c r="C15" s="6"/>
      <c r="D15" s="6"/>
      <c r="E15" s="6"/>
      <c r="F15" s="6" t="s">
        <v>15</v>
      </c>
      <c r="G15" s="6"/>
      <c r="H15" s="12"/>
      <c r="I15" s="5"/>
      <c r="J15" s="6"/>
      <c r="K15" s="6">
        <v>500</v>
      </c>
      <c r="L15" s="6"/>
      <c r="M15" s="7"/>
      <c r="N15" s="7"/>
      <c r="O15" s="7"/>
      <c r="P15" s="7"/>
      <c r="Q15" s="8">
        <f t="shared" si="1"/>
        <v>500</v>
      </c>
      <c r="R15" s="4">
        <f t="shared" si="2"/>
        <v>0</v>
      </c>
      <c r="S15" s="4"/>
    </row>
    <row r="16" spans="1:146" ht="21.75" customHeight="1">
      <c r="A16" s="19" t="s">
        <v>40</v>
      </c>
      <c r="B16" s="18">
        <v>500</v>
      </c>
      <c r="C16" s="6"/>
      <c r="D16" s="6"/>
      <c r="E16" s="6"/>
      <c r="F16" s="6" t="s">
        <v>15</v>
      </c>
      <c r="G16" s="6"/>
      <c r="H16" s="12"/>
      <c r="I16" s="5"/>
      <c r="J16" s="6"/>
      <c r="K16" s="28">
        <v>500</v>
      </c>
      <c r="L16" s="6"/>
      <c r="M16" s="7"/>
      <c r="N16" s="7"/>
      <c r="O16" s="7"/>
      <c r="P16" s="7"/>
      <c r="Q16" s="8">
        <f t="shared" si="1"/>
        <v>500</v>
      </c>
      <c r="R16" s="4">
        <f t="shared" si="2"/>
        <v>0</v>
      </c>
      <c r="S16" s="4"/>
    </row>
    <row r="17" spans="1:146" ht="22.5">
      <c r="A17" s="19" t="s">
        <v>32</v>
      </c>
      <c r="B17" s="18">
        <v>500</v>
      </c>
      <c r="C17" s="28"/>
      <c r="D17" s="28"/>
      <c r="E17" s="28"/>
      <c r="F17" s="28"/>
      <c r="G17" s="28"/>
      <c r="H17" s="12"/>
      <c r="I17" s="29"/>
      <c r="J17" s="28"/>
      <c r="K17" s="28">
        <v>500</v>
      </c>
      <c r="L17" s="28"/>
      <c r="M17" s="28"/>
      <c r="N17" s="28"/>
      <c r="O17" s="28"/>
      <c r="P17" s="28"/>
      <c r="Q17" s="8">
        <f t="shared" si="1"/>
        <v>500</v>
      </c>
      <c r="R17" s="4">
        <f t="shared" si="2"/>
        <v>0</v>
      </c>
      <c r="S17" s="4"/>
      <c r="T17" s="27"/>
    </row>
    <row r="18" spans="1:146">
      <c r="A18" s="20" t="s">
        <v>2</v>
      </c>
      <c r="B18" s="18">
        <f>SUM(B3:B17)</f>
        <v>101408.61</v>
      </c>
      <c r="C18" s="13">
        <f>SUM(C3:C17)</f>
        <v>0</v>
      </c>
      <c r="D18" s="13">
        <f t="shared" ref="D18:P18" si="3">SUM(D3:D17)</f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  <c r="H18" s="13">
        <f t="shared" si="3"/>
        <v>0</v>
      </c>
      <c r="I18" s="13">
        <f t="shared" si="3"/>
        <v>3000</v>
      </c>
      <c r="J18" s="13">
        <f t="shared" si="3"/>
        <v>0</v>
      </c>
      <c r="K18" s="13">
        <f t="shared" si="3"/>
        <v>40964.03</v>
      </c>
      <c r="L18" s="13">
        <f t="shared" si="3"/>
        <v>49444.58</v>
      </c>
      <c r="M18" s="13">
        <f t="shared" si="3"/>
        <v>0</v>
      </c>
      <c r="N18" s="13">
        <f t="shared" si="3"/>
        <v>3000</v>
      </c>
      <c r="O18" s="13">
        <f t="shared" si="3"/>
        <v>5000</v>
      </c>
      <c r="P18" s="13">
        <f t="shared" si="3"/>
        <v>0</v>
      </c>
      <c r="Q18" s="13">
        <f>SUM(Q3:Q17)</f>
        <v>101408.61</v>
      </c>
      <c r="R18" s="4">
        <f t="shared" si="2"/>
        <v>0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3"/>
      <c r="EH18" s="3"/>
      <c r="EI18" s="3"/>
      <c r="EJ18" s="3"/>
      <c r="EK18" s="3"/>
      <c r="EL18" s="3"/>
      <c r="EM18" s="3"/>
      <c r="EN18" s="3"/>
      <c r="EO18" s="3"/>
      <c r="EP18" s="3"/>
    </row>
    <row r="19" spans="1:146">
      <c r="A19" s="14"/>
      <c r="B19" s="14" t="s">
        <v>17</v>
      </c>
      <c r="C19" s="15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3000</v>
      </c>
      <c r="J19" s="15">
        <v>0</v>
      </c>
      <c r="K19" s="15">
        <v>40964.03</v>
      </c>
      <c r="L19" s="15">
        <v>49444.58</v>
      </c>
      <c r="M19" s="15">
        <v>0</v>
      </c>
      <c r="N19" s="15">
        <v>3000</v>
      </c>
      <c r="O19" s="15">
        <v>5000</v>
      </c>
      <c r="P19" s="15">
        <v>0</v>
      </c>
      <c r="Q19" s="15">
        <f>SUM(C19:P19)</f>
        <v>101408.61</v>
      </c>
      <c r="R19" s="4"/>
    </row>
    <row r="20" spans="1:146">
      <c r="A20" s="14"/>
      <c r="B20" s="14" t="s">
        <v>18</v>
      </c>
      <c r="C20" s="16">
        <f>C19-C18</f>
        <v>0</v>
      </c>
      <c r="D20" s="16">
        <f t="shared" ref="D20:Q20" si="4">D19-D18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  <c r="H20" s="16">
        <f t="shared" si="4"/>
        <v>0</v>
      </c>
      <c r="I20" s="16">
        <f t="shared" si="4"/>
        <v>0</v>
      </c>
      <c r="J20" s="16">
        <f t="shared" si="4"/>
        <v>0</v>
      </c>
      <c r="K20" s="16">
        <f t="shared" si="4"/>
        <v>0</v>
      </c>
      <c r="L20" s="16">
        <f t="shared" si="4"/>
        <v>0</v>
      </c>
      <c r="M20" s="16">
        <f t="shared" si="4"/>
        <v>0</v>
      </c>
      <c r="N20" s="16">
        <f t="shared" si="4"/>
        <v>0</v>
      </c>
      <c r="O20" s="16">
        <f t="shared" si="4"/>
        <v>0</v>
      </c>
      <c r="P20" s="16">
        <f t="shared" si="4"/>
        <v>0</v>
      </c>
      <c r="Q20" s="16">
        <f t="shared" si="4"/>
        <v>0</v>
      </c>
      <c r="R20" s="4"/>
    </row>
    <row r="21" spans="1:146">
      <c r="H21" s="26"/>
    </row>
  </sheetData>
  <mergeCells count="1">
    <mergeCell ref="A1:Q1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H3" sqref="H3"/>
    </sheetView>
  </sheetViews>
  <sheetFormatPr defaultRowHeight="12.75"/>
  <cols>
    <col min="1" max="1" width="12" customWidth="1"/>
    <col min="2" max="2" width="11.5703125" customWidth="1"/>
    <col min="3" max="3" width="57.85546875" customWidth="1"/>
    <col min="4" max="4" width="24.7109375" bestFit="1" customWidth="1"/>
    <col min="5" max="5" width="17.7109375" customWidth="1"/>
    <col min="6" max="6" width="18.140625" style="43" bestFit="1" customWidth="1"/>
    <col min="7" max="9" width="11.28515625" bestFit="1" customWidth="1"/>
  </cols>
  <sheetData>
    <row r="1" spans="1:17" ht="15.75">
      <c r="A1" s="62" t="s">
        <v>42</v>
      </c>
      <c r="B1" s="62"/>
      <c r="C1" s="62"/>
      <c r="D1" s="62"/>
      <c r="E1" s="62"/>
      <c r="F1" s="62"/>
      <c r="G1" s="62"/>
      <c r="H1" s="62"/>
      <c r="I1" s="62"/>
      <c r="J1" s="38"/>
      <c r="K1" s="38"/>
      <c r="L1" s="38"/>
      <c r="M1" s="38"/>
      <c r="N1" s="38"/>
      <c r="O1" s="38"/>
      <c r="P1" s="38"/>
      <c r="Q1" s="38"/>
    </row>
    <row r="2" spans="1:17" ht="60">
      <c r="A2" s="32" t="s">
        <v>43</v>
      </c>
      <c r="B2" s="32" t="s">
        <v>56</v>
      </c>
      <c r="C2" s="32" t="s">
        <v>44</v>
      </c>
      <c r="D2" s="32" t="s">
        <v>45</v>
      </c>
      <c r="E2" s="32" t="s">
        <v>57</v>
      </c>
      <c r="F2" s="65" t="s">
        <v>46</v>
      </c>
      <c r="G2" s="65"/>
      <c r="H2" s="65"/>
      <c r="I2" s="65"/>
      <c r="J2" s="39"/>
      <c r="K2" s="39"/>
      <c r="L2" s="39"/>
      <c r="M2" s="39"/>
      <c r="N2" s="39"/>
      <c r="O2" s="39"/>
      <c r="P2" s="39"/>
      <c r="Q2" s="39"/>
    </row>
    <row r="3" spans="1:17" ht="15">
      <c r="A3" s="33"/>
      <c r="B3" s="33"/>
      <c r="C3" s="33"/>
      <c r="D3" s="33"/>
      <c r="E3" s="33"/>
      <c r="F3" s="40" t="s">
        <v>47</v>
      </c>
      <c r="G3" s="34">
        <v>2023</v>
      </c>
      <c r="H3" s="34">
        <v>2024</v>
      </c>
      <c r="I3" s="34">
        <v>2025</v>
      </c>
    </row>
    <row r="4" spans="1:17" ht="15">
      <c r="A4" s="33"/>
      <c r="B4" s="33"/>
      <c r="C4" s="33"/>
      <c r="D4" s="33"/>
      <c r="E4" s="33"/>
      <c r="F4" s="40"/>
      <c r="G4" s="34" t="s">
        <v>48</v>
      </c>
      <c r="H4" s="34" t="s">
        <v>48</v>
      </c>
      <c r="I4" s="34" t="s">
        <v>48</v>
      </c>
    </row>
    <row r="5" spans="1:17" ht="15">
      <c r="A5" s="34">
        <v>10</v>
      </c>
      <c r="B5" s="34">
        <v>1</v>
      </c>
      <c r="C5" s="33" t="s">
        <v>49</v>
      </c>
      <c r="D5" s="34" t="s">
        <v>54</v>
      </c>
      <c r="E5" s="34">
        <v>2023</v>
      </c>
      <c r="F5" s="41">
        <v>241025.32</v>
      </c>
      <c r="G5" s="34" t="s">
        <v>54</v>
      </c>
      <c r="H5" s="34"/>
      <c r="I5" s="34"/>
    </row>
    <row r="6" spans="1:17" ht="15">
      <c r="A6" s="34">
        <v>10</v>
      </c>
      <c r="B6" s="34">
        <v>2</v>
      </c>
      <c r="C6" s="33" t="s">
        <v>51</v>
      </c>
      <c r="D6" s="34" t="s">
        <v>54</v>
      </c>
      <c r="E6" s="34">
        <v>2023</v>
      </c>
      <c r="F6" s="41">
        <v>50000</v>
      </c>
      <c r="G6" s="34" t="s">
        <v>54</v>
      </c>
      <c r="H6" s="34"/>
      <c r="I6" s="34"/>
    </row>
    <row r="7" spans="1:17" ht="15">
      <c r="A7" s="34">
        <v>10</v>
      </c>
      <c r="B7" s="34">
        <v>3</v>
      </c>
      <c r="C7" s="33" t="s">
        <v>52</v>
      </c>
      <c r="D7" s="34" t="s">
        <v>54</v>
      </c>
      <c r="E7" s="34">
        <v>2023</v>
      </c>
      <c r="F7" s="41">
        <v>30000</v>
      </c>
      <c r="G7" s="34" t="s">
        <v>54</v>
      </c>
      <c r="H7" s="34"/>
      <c r="I7" s="34"/>
    </row>
    <row r="8" spans="1:17" ht="15">
      <c r="A8" s="34">
        <v>1</v>
      </c>
      <c r="B8" s="34">
        <v>4</v>
      </c>
      <c r="C8" s="33" t="s">
        <v>50</v>
      </c>
      <c r="D8" s="34" t="s">
        <v>54</v>
      </c>
      <c r="E8" s="34">
        <v>2024</v>
      </c>
      <c r="F8" s="41">
        <v>210000</v>
      </c>
      <c r="G8" s="34"/>
      <c r="H8" s="34" t="s">
        <v>54</v>
      </c>
      <c r="I8" s="34"/>
    </row>
    <row r="9" spans="1:17" ht="15">
      <c r="A9" s="34">
        <v>5</v>
      </c>
      <c r="B9" s="34">
        <v>5</v>
      </c>
      <c r="C9" s="33" t="s">
        <v>53</v>
      </c>
      <c r="D9" s="34" t="s">
        <v>54</v>
      </c>
      <c r="E9" s="34">
        <v>2024</v>
      </c>
      <c r="F9" s="41"/>
      <c r="G9" s="34"/>
      <c r="H9" s="34" t="s">
        <v>54</v>
      </c>
      <c r="I9" s="34"/>
    </row>
    <row r="10" spans="1:17" ht="15">
      <c r="A10" s="34">
        <v>10</v>
      </c>
      <c r="B10" s="34">
        <v>6</v>
      </c>
      <c r="C10" s="33" t="s">
        <v>55</v>
      </c>
      <c r="D10" s="34" t="s">
        <v>54</v>
      </c>
      <c r="E10" s="34">
        <v>2024</v>
      </c>
      <c r="F10" s="41"/>
      <c r="G10" s="34"/>
      <c r="H10" s="34"/>
      <c r="I10" s="34" t="s">
        <v>54</v>
      </c>
    </row>
    <row r="11" spans="1:17" ht="15">
      <c r="A11" s="34">
        <v>10</v>
      </c>
      <c r="B11" s="34">
        <v>7</v>
      </c>
      <c r="C11" s="33" t="s">
        <v>60</v>
      </c>
      <c r="D11" s="34" t="s">
        <v>54</v>
      </c>
      <c r="E11" s="34">
        <v>2023</v>
      </c>
      <c r="F11" s="41">
        <v>600000</v>
      </c>
      <c r="G11" s="34" t="s">
        <v>54</v>
      </c>
      <c r="H11" s="34"/>
      <c r="I11" s="34"/>
    </row>
    <row r="12" spans="1:17" ht="15">
      <c r="A12" s="34">
        <v>10</v>
      </c>
      <c r="B12" s="34">
        <v>8</v>
      </c>
      <c r="C12" s="33" t="s">
        <v>61</v>
      </c>
      <c r="D12" s="34" t="s">
        <v>54</v>
      </c>
      <c r="E12" s="34">
        <v>2023</v>
      </c>
      <c r="F12" s="41">
        <v>400000</v>
      </c>
      <c r="G12" s="34" t="s">
        <v>62</v>
      </c>
      <c r="H12" s="34"/>
      <c r="I12" s="34"/>
    </row>
    <row r="13" spans="1:17" ht="15.75">
      <c r="A13" s="35"/>
      <c r="B13" s="35"/>
      <c r="C13" s="35"/>
      <c r="D13" s="36" t="s">
        <v>2</v>
      </c>
      <c r="E13" s="37"/>
      <c r="F13" s="42">
        <f>SUM(F5:F12)</f>
        <v>1531025.32</v>
      </c>
      <c r="G13" s="35"/>
      <c r="H13" s="35"/>
      <c r="I13" s="35"/>
    </row>
  </sheetData>
  <mergeCells count="2">
    <mergeCell ref="A1:I1"/>
    <mergeCell ref="F2:I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Inseribilità</vt:lpstr>
    </vt:vector>
  </TitlesOfParts>
  <Company>COMUNE DI BEDOLLO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</dc:creator>
  <cp:lastModifiedBy>Groff Alessandra (Palù del Fersina)</cp:lastModifiedBy>
  <cp:lastPrinted>2023-02-09T11:57:47Z</cp:lastPrinted>
  <dcterms:created xsi:type="dcterms:W3CDTF">2007-11-07T13:07:46Z</dcterms:created>
  <dcterms:modified xsi:type="dcterms:W3CDTF">2023-02-09T16:25:32Z</dcterms:modified>
</cp:coreProperties>
</file>